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N:\COMMUNITY DEVELOPMENT MASTER\CD KORY KEMPF\Resources\HOME\"/>
    </mc:Choice>
  </mc:AlternateContent>
  <xr:revisionPtr revIDLastSave="0" documentId="13_ncr:1_{93AC5EB8-A824-4FA7-B7A6-49027C015605}" xr6:coauthVersionLast="47" xr6:coauthVersionMax="47" xr10:uidLastSave="{00000000-0000-0000-0000-000000000000}"/>
  <bookViews>
    <workbookView xWindow="-120" yWindow="-120" windowWidth="29040" windowHeight="15720" xr2:uid="{33EB06F3-D297-4264-9D35-14BE7D270EEF}"/>
  </bookViews>
  <sheets>
    <sheet name="Instructions" sheetId="1" r:id="rId1"/>
    <sheet name="A. Project Summary" sheetId="2" r:id="rId2"/>
    <sheet name="B. Project Schedule" sheetId="10" r:id="rId3"/>
    <sheet name="C. Rental Unit Breakdown" sheetId="5" r:id="rId4"/>
    <sheet name="D. Sources" sheetId="3" r:id="rId5"/>
    <sheet name="E. Uses" sheetId="9" r:id="rId6"/>
    <sheet name="F. HOME Budget" sheetId="4" r:id="rId7"/>
    <sheet name="G. Rental Pro Forma" sheetId="6" r:id="rId8"/>
    <sheet name="H. Market Analysis" sheetId="8" r:id="rId9"/>
    <sheet name="I. HOME Subsidy Limits" sheetId="7" r:id="rId10"/>
  </sheets>
  <definedNames>
    <definedName name="AllUnits">'C. Rental Unit Breakdown'!$C$31</definedName>
    <definedName name="HOMEUnits">'C. Rental Unit Breakdown'!$C$30</definedName>
    <definedName name="_xlnm.Print_Area" localSheetId="1">'A. Project Summary'!$A$1:$I$63</definedName>
    <definedName name="_xlnm.Print_Area" localSheetId="3">'C. Rental Unit Breakdown'!$A$1:$O$31</definedName>
    <definedName name="_xlnm.Print_Area" localSheetId="5">'E. Uses'!$B$7:$L$67</definedName>
    <definedName name="_xlnm.Print_Area" localSheetId="0">Instructions!$A$1:$M$33</definedName>
    <definedName name="TotalHOMEUnits">'C. Rental Unit Breakdown'!$C$30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8" l="1"/>
  <c r="G36" i="8"/>
  <c r="G38" i="8" s="1"/>
  <c r="F21" i="8"/>
  <c r="H21" i="8" s="1"/>
  <c r="H20" i="8"/>
  <c r="H19" i="8"/>
  <c r="H18" i="8"/>
  <c r="H17" i="8"/>
  <c r="H16" i="8"/>
  <c r="H15" i="8"/>
  <c r="H14" i="8"/>
  <c r="I65" i="6"/>
  <c r="I60" i="6"/>
  <c r="I88" i="6"/>
  <c r="I89" i="6"/>
  <c r="I90" i="6"/>
  <c r="I91" i="6"/>
  <c r="I92" i="6"/>
  <c r="I87" i="6"/>
  <c r="I80" i="6"/>
  <c r="I81" i="6"/>
  <c r="I82" i="6"/>
  <c r="I83" i="6"/>
  <c r="I84" i="6"/>
  <c r="I79" i="6"/>
  <c r="I72" i="6"/>
  <c r="I73" i="6"/>
  <c r="I74" i="6"/>
  <c r="I75" i="6"/>
  <c r="I76" i="6"/>
  <c r="I71" i="6"/>
  <c r="I64" i="6"/>
  <c r="I66" i="6"/>
  <c r="I67" i="6"/>
  <c r="I68" i="6"/>
  <c r="I63" i="6"/>
  <c r="I56" i="6"/>
  <c r="I57" i="6"/>
  <c r="I58" i="6"/>
  <c r="I59" i="6"/>
  <c r="I55" i="6"/>
  <c r="I61" i="6" s="1"/>
  <c r="K61" i="6" s="1"/>
  <c r="L61" i="6" s="1"/>
  <c r="F93" i="6"/>
  <c r="F85" i="6"/>
  <c r="F77" i="6"/>
  <c r="F69" i="6"/>
  <c r="F61" i="6"/>
  <c r="G141" i="6"/>
  <c r="G43" i="2"/>
  <c r="F37" i="2"/>
  <c r="E37" i="2"/>
  <c r="F64" i="3"/>
  <c r="E3" i="10"/>
  <c r="E2" i="10"/>
  <c r="F22" i="2"/>
  <c r="F21" i="2"/>
  <c r="L379" i="4"/>
  <c r="K379" i="4"/>
  <c r="J379" i="4"/>
  <c r="I379" i="4"/>
  <c r="H379" i="4"/>
  <c r="G379" i="4"/>
  <c r="M377" i="4"/>
  <c r="G385" i="4" s="1"/>
  <c r="M375" i="4"/>
  <c r="G384" i="4" s="1"/>
  <c r="L373" i="4"/>
  <c r="K373" i="4"/>
  <c r="J373" i="4"/>
  <c r="I373" i="4"/>
  <c r="H373" i="4"/>
  <c r="G373" i="4"/>
  <c r="M372" i="4"/>
  <c r="M371" i="4"/>
  <c r="M370" i="4"/>
  <c r="M369" i="4"/>
  <c r="M368" i="4"/>
  <c r="M367" i="4"/>
  <c r="L365" i="4"/>
  <c r="K365" i="4"/>
  <c r="J365" i="4"/>
  <c r="I365" i="4"/>
  <c r="H365" i="4"/>
  <c r="G365" i="4"/>
  <c r="M364" i="4"/>
  <c r="M363" i="4"/>
  <c r="M362" i="4"/>
  <c r="M361" i="4"/>
  <c r="L359" i="4"/>
  <c r="K359" i="4"/>
  <c r="J359" i="4"/>
  <c r="I359" i="4"/>
  <c r="H359" i="4"/>
  <c r="G359" i="4"/>
  <c r="M358" i="4"/>
  <c r="M357" i="4"/>
  <c r="M356" i="4"/>
  <c r="M355" i="4"/>
  <c r="M354" i="4"/>
  <c r="M353" i="4"/>
  <c r="M352" i="4"/>
  <c r="M351" i="4"/>
  <c r="L349" i="4"/>
  <c r="K349" i="4"/>
  <c r="J349" i="4"/>
  <c r="I349" i="4"/>
  <c r="H349" i="4"/>
  <c r="G349" i="4"/>
  <c r="M348" i="4"/>
  <c r="M347" i="4"/>
  <c r="M346" i="4"/>
  <c r="M345" i="4"/>
  <c r="M344" i="4"/>
  <c r="L342" i="4"/>
  <c r="K342" i="4"/>
  <c r="J342" i="4"/>
  <c r="I342" i="4"/>
  <c r="H342" i="4"/>
  <c r="G342" i="4"/>
  <c r="M341" i="4"/>
  <c r="M340" i="4"/>
  <c r="M339" i="4"/>
  <c r="M338" i="4"/>
  <c r="M337" i="4"/>
  <c r="M336" i="4"/>
  <c r="M335" i="4"/>
  <c r="M334" i="4"/>
  <c r="L332" i="4"/>
  <c r="K332" i="4"/>
  <c r="J332" i="4"/>
  <c r="I332" i="4"/>
  <c r="H332" i="4"/>
  <c r="G332" i="4"/>
  <c r="M331" i="4"/>
  <c r="M330" i="4"/>
  <c r="M329" i="4"/>
  <c r="M328" i="4"/>
  <c r="L326" i="4"/>
  <c r="K326" i="4"/>
  <c r="J326" i="4"/>
  <c r="I326" i="4"/>
  <c r="H326" i="4"/>
  <c r="G326" i="4"/>
  <c r="M325" i="4"/>
  <c r="M324" i="4"/>
  <c r="M323" i="4"/>
  <c r="M322" i="4"/>
  <c r="M321" i="4"/>
  <c r="M320" i="4"/>
  <c r="L304" i="4"/>
  <c r="K304" i="4"/>
  <c r="J304" i="4"/>
  <c r="I304" i="4"/>
  <c r="H304" i="4"/>
  <c r="G304" i="4"/>
  <c r="M302" i="4"/>
  <c r="M300" i="4"/>
  <c r="L298" i="4"/>
  <c r="K298" i="4"/>
  <c r="J298" i="4"/>
  <c r="I298" i="4"/>
  <c r="H298" i="4"/>
  <c r="G298" i="4"/>
  <c r="M297" i="4"/>
  <c r="M296" i="4"/>
  <c r="M295" i="4"/>
  <c r="M294" i="4"/>
  <c r="M293" i="4"/>
  <c r="M292" i="4"/>
  <c r="L290" i="4"/>
  <c r="K290" i="4"/>
  <c r="J290" i="4"/>
  <c r="I290" i="4"/>
  <c r="H290" i="4"/>
  <c r="G290" i="4"/>
  <c r="M289" i="4"/>
  <c r="M288" i="4"/>
  <c r="M287" i="4"/>
  <c r="M286" i="4"/>
  <c r="L284" i="4"/>
  <c r="K284" i="4"/>
  <c r="J284" i="4"/>
  <c r="I284" i="4"/>
  <c r="H284" i="4"/>
  <c r="G284" i="4"/>
  <c r="M283" i="4"/>
  <c r="M282" i="4"/>
  <c r="M281" i="4"/>
  <c r="M280" i="4"/>
  <c r="M279" i="4"/>
  <c r="M278" i="4"/>
  <c r="M277" i="4"/>
  <c r="M276" i="4"/>
  <c r="L274" i="4"/>
  <c r="K274" i="4"/>
  <c r="J274" i="4"/>
  <c r="I274" i="4"/>
  <c r="H274" i="4"/>
  <c r="G274" i="4"/>
  <c r="M273" i="4"/>
  <c r="M272" i="4"/>
  <c r="M271" i="4"/>
  <c r="M270" i="4"/>
  <c r="M269" i="4"/>
  <c r="L267" i="4"/>
  <c r="K267" i="4"/>
  <c r="J267" i="4"/>
  <c r="I267" i="4"/>
  <c r="H267" i="4"/>
  <c r="G267" i="4"/>
  <c r="M266" i="4"/>
  <c r="M265" i="4"/>
  <c r="M264" i="4"/>
  <c r="M263" i="4"/>
  <c r="M262" i="4"/>
  <c r="M261" i="4"/>
  <c r="M260" i="4"/>
  <c r="M259" i="4"/>
  <c r="L257" i="4"/>
  <c r="K257" i="4"/>
  <c r="J257" i="4"/>
  <c r="I257" i="4"/>
  <c r="H257" i="4"/>
  <c r="G257" i="4"/>
  <c r="M256" i="4"/>
  <c r="M255" i="4"/>
  <c r="M254" i="4"/>
  <c r="M253" i="4"/>
  <c r="L251" i="4"/>
  <c r="K251" i="4"/>
  <c r="J251" i="4"/>
  <c r="I251" i="4"/>
  <c r="H251" i="4"/>
  <c r="G251" i="4"/>
  <c r="M250" i="4"/>
  <c r="M249" i="4"/>
  <c r="M248" i="4"/>
  <c r="M247" i="4"/>
  <c r="M246" i="4"/>
  <c r="M245" i="4"/>
  <c r="L229" i="4"/>
  <c r="K229" i="4"/>
  <c r="J229" i="4"/>
  <c r="I229" i="4"/>
  <c r="H229" i="4"/>
  <c r="G229" i="4"/>
  <c r="M227" i="4"/>
  <c r="M225" i="4"/>
  <c r="L223" i="4"/>
  <c r="K223" i="4"/>
  <c r="J223" i="4"/>
  <c r="I223" i="4"/>
  <c r="H223" i="4"/>
  <c r="G223" i="4"/>
  <c r="M222" i="4"/>
  <c r="M221" i="4"/>
  <c r="M220" i="4"/>
  <c r="M219" i="4"/>
  <c r="M218" i="4"/>
  <c r="M217" i="4"/>
  <c r="L215" i="4"/>
  <c r="K215" i="4"/>
  <c r="J215" i="4"/>
  <c r="I215" i="4"/>
  <c r="H215" i="4"/>
  <c r="G215" i="4"/>
  <c r="M214" i="4"/>
  <c r="M213" i="4"/>
  <c r="M212" i="4"/>
  <c r="M211" i="4"/>
  <c r="L209" i="4"/>
  <c r="K209" i="4"/>
  <c r="J209" i="4"/>
  <c r="I209" i="4"/>
  <c r="H209" i="4"/>
  <c r="G209" i="4"/>
  <c r="M208" i="4"/>
  <c r="M207" i="4"/>
  <c r="M206" i="4"/>
  <c r="M205" i="4"/>
  <c r="M204" i="4"/>
  <c r="M203" i="4"/>
  <c r="M202" i="4"/>
  <c r="M201" i="4"/>
  <c r="L199" i="4"/>
  <c r="K199" i="4"/>
  <c r="J199" i="4"/>
  <c r="I199" i="4"/>
  <c r="H199" i="4"/>
  <c r="G199" i="4"/>
  <c r="M198" i="4"/>
  <c r="M197" i="4"/>
  <c r="M196" i="4"/>
  <c r="M195" i="4"/>
  <c r="M194" i="4"/>
  <c r="L192" i="4"/>
  <c r="K192" i="4"/>
  <c r="J192" i="4"/>
  <c r="I192" i="4"/>
  <c r="H192" i="4"/>
  <c r="G192" i="4"/>
  <c r="M191" i="4"/>
  <c r="M190" i="4"/>
  <c r="M189" i="4"/>
  <c r="M188" i="4"/>
  <c r="M187" i="4"/>
  <c r="M186" i="4"/>
  <c r="M185" i="4"/>
  <c r="M184" i="4"/>
  <c r="L182" i="4"/>
  <c r="K182" i="4"/>
  <c r="J182" i="4"/>
  <c r="I182" i="4"/>
  <c r="H182" i="4"/>
  <c r="G182" i="4"/>
  <c r="M181" i="4"/>
  <c r="M180" i="4"/>
  <c r="M179" i="4"/>
  <c r="M178" i="4"/>
  <c r="L176" i="4"/>
  <c r="K176" i="4"/>
  <c r="J176" i="4"/>
  <c r="I176" i="4"/>
  <c r="H176" i="4"/>
  <c r="G176" i="4"/>
  <c r="M175" i="4"/>
  <c r="M174" i="4"/>
  <c r="M173" i="4"/>
  <c r="M172" i="4"/>
  <c r="M171" i="4"/>
  <c r="M170" i="4"/>
  <c r="L154" i="4"/>
  <c r="K154" i="4"/>
  <c r="J154" i="4"/>
  <c r="I154" i="4"/>
  <c r="H154" i="4"/>
  <c r="G154" i="4"/>
  <c r="M152" i="4"/>
  <c r="M150" i="4"/>
  <c r="L148" i="4"/>
  <c r="K148" i="4"/>
  <c r="J148" i="4"/>
  <c r="I148" i="4"/>
  <c r="H148" i="4"/>
  <c r="G148" i="4"/>
  <c r="M147" i="4"/>
  <c r="M146" i="4"/>
  <c r="M145" i="4"/>
  <c r="M144" i="4"/>
  <c r="M143" i="4"/>
  <c r="M142" i="4"/>
  <c r="L140" i="4"/>
  <c r="K140" i="4"/>
  <c r="J140" i="4"/>
  <c r="I140" i="4"/>
  <c r="H140" i="4"/>
  <c r="G140" i="4"/>
  <c r="M139" i="4"/>
  <c r="M138" i="4"/>
  <c r="M137" i="4"/>
  <c r="M136" i="4"/>
  <c r="L134" i="4"/>
  <c r="K134" i="4"/>
  <c r="J134" i="4"/>
  <c r="I134" i="4"/>
  <c r="H134" i="4"/>
  <c r="G134" i="4"/>
  <c r="M133" i="4"/>
  <c r="M132" i="4"/>
  <c r="M131" i="4"/>
  <c r="M130" i="4"/>
  <c r="M129" i="4"/>
  <c r="M128" i="4"/>
  <c r="M127" i="4"/>
  <c r="M126" i="4"/>
  <c r="L124" i="4"/>
  <c r="K124" i="4"/>
  <c r="J124" i="4"/>
  <c r="I124" i="4"/>
  <c r="H124" i="4"/>
  <c r="G124" i="4"/>
  <c r="M123" i="4"/>
  <c r="M122" i="4"/>
  <c r="M121" i="4"/>
  <c r="M120" i="4"/>
  <c r="M119" i="4"/>
  <c r="L117" i="4"/>
  <c r="K117" i="4"/>
  <c r="J117" i="4"/>
  <c r="I117" i="4"/>
  <c r="H117" i="4"/>
  <c r="G117" i="4"/>
  <c r="M116" i="4"/>
  <c r="M115" i="4"/>
  <c r="M114" i="4"/>
  <c r="M113" i="4"/>
  <c r="M112" i="4"/>
  <c r="M111" i="4"/>
  <c r="M110" i="4"/>
  <c r="M109" i="4"/>
  <c r="L107" i="4"/>
  <c r="K107" i="4"/>
  <c r="J107" i="4"/>
  <c r="I107" i="4"/>
  <c r="H107" i="4"/>
  <c r="G107" i="4"/>
  <c r="M106" i="4"/>
  <c r="M105" i="4"/>
  <c r="M104" i="4"/>
  <c r="M103" i="4"/>
  <c r="L101" i="4"/>
  <c r="K101" i="4"/>
  <c r="J101" i="4"/>
  <c r="I101" i="4"/>
  <c r="H101" i="4"/>
  <c r="G101" i="4"/>
  <c r="M100" i="4"/>
  <c r="M99" i="4"/>
  <c r="M98" i="4"/>
  <c r="M97" i="4"/>
  <c r="M96" i="4"/>
  <c r="M95" i="4"/>
  <c r="E257" i="6"/>
  <c r="E258" i="6" s="1"/>
  <c r="E252" i="6"/>
  <c r="E250" i="6"/>
  <c r="E246" i="6"/>
  <c r="F243" i="6"/>
  <c r="F244" i="6" s="1"/>
  <c r="E236" i="6"/>
  <c r="E232" i="6"/>
  <c r="E228" i="6"/>
  <c r="E229" i="6" s="1"/>
  <c r="E223" i="6"/>
  <c r="E224" i="6" s="1"/>
  <c r="F160" i="6"/>
  <c r="G160" i="6" s="1"/>
  <c r="H160" i="6" s="1"/>
  <c r="I160" i="6" s="1"/>
  <c r="E173" i="6" s="1"/>
  <c r="F173" i="6" s="1"/>
  <c r="G173" i="6" s="1"/>
  <c r="H173" i="6" s="1"/>
  <c r="I173" i="6" s="1"/>
  <c r="E186" i="6" s="1"/>
  <c r="F186" i="6" s="1"/>
  <c r="G186" i="6" s="1"/>
  <c r="H186" i="6" s="1"/>
  <c r="I186" i="6" s="1"/>
  <c r="E199" i="6" s="1"/>
  <c r="F199" i="6" s="1"/>
  <c r="G199" i="6" s="1"/>
  <c r="H199" i="6" s="1"/>
  <c r="I199" i="6" s="1"/>
  <c r="G132" i="6"/>
  <c r="G133" i="6"/>
  <c r="G134" i="6"/>
  <c r="G135" i="6"/>
  <c r="G136" i="6"/>
  <c r="G137" i="6"/>
  <c r="G138" i="6"/>
  <c r="F143" i="6"/>
  <c r="F148" i="6" s="1"/>
  <c r="G142" i="6"/>
  <c r="G140" i="6"/>
  <c r="G139" i="6"/>
  <c r="G131" i="6"/>
  <c r="F128" i="6"/>
  <c r="F147" i="6" s="1"/>
  <c r="G127" i="6"/>
  <c r="G126" i="6"/>
  <c r="G125" i="6"/>
  <c r="G124" i="6"/>
  <c r="G123" i="6"/>
  <c r="F120" i="6"/>
  <c r="F146" i="6" s="1"/>
  <c r="G116" i="6"/>
  <c r="G117" i="6"/>
  <c r="G118" i="6"/>
  <c r="G119" i="6"/>
  <c r="G115" i="6"/>
  <c r="E218" i="6" s="1"/>
  <c r="G114" i="6"/>
  <c r="E91" i="6"/>
  <c r="E90" i="6"/>
  <c r="E89" i="6"/>
  <c r="E88" i="6"/>
  <c r="E87" i="6"/>
  <c r="E83" i="6"/>
  <c r="E82" i="6"/>
  <c r="E81" i="6"/>
  <c r="E80" i="6"/>
  <c r="E79" i="6"/>
  <c r="E75" i="6"/>
  <c r="E74" i="6"/>
  <c r="E73" i="6"/>
  <c r="E72" i="6"/>
  <c r="E71" i="6"/>
  <c r="E67" i="6"/>
  <c r="E66" i="6"/>
  <c r="E65" i="6"/>
  <c r="E64" i="6"/>
  <c r="E59" i="6"/>
  <c r="E58" i="6"/>
  <c r="E63" i="6"/>
  <c r="E57" i="6"/>
  <c r="E56" i="6"/>
  <c r="E55" i="6"/>
  <c r="K47" i="6"/>
  <c r="J47" i="6"/>
  <c r="I47" i="6"/>
  <c r="H47" i="6"/>
  <c r="G47" i="6"/>
  <c r="K44" i="6"/>
  <c r="J44" i="6"/>
  <c r="I44" i="6"/>
  <c r="H44" i="6"/>
  <c r="G44" i="6"/>
  <c r="K41" i="6"/>
  <c r="J41" i="6"/>
  <c r="I41" i="6"/>
  <c r="H41" i="6"/>
  <c r="G41" i="6"/>
  <c r="K38" i="6"/>
  <c r="J38" i="6"/>
  <c r="I38" i="6"/>
  <c r="H38" i="6"/>
  <c r="G38" i="6"/>
  <c r="G31" i="6"/>
  <c r="G45" i="6" s="1"/>
  <c r="H31" i="6"/>
  <c r="H42" i="6" s="1"/>
  <c r="I31" i="6"/>
  <c r="I48" i="6" s="1"/>
  <c r="J31" i="6"/>
  <c r="J42" i="6" s="1"/>
  <c r="K31" i="6"/>
  <c r="K45" i="6" s="1"/>
  <c r="E15" i="6"/>
  <c r="F14" i="6" s="1"/>
  <c r="I69" i="6" l="1"/>
  <c r="K69" i="6" s="1"/>
  <c r="L69" i="6" s="1"/>
  <c r="F97" i="6" s="1"/>
  <c r="I77" i="6"/>
  <c r="K77" i="6" s="1"/>
  <c r="L77" i="6" s="1"/>
  <c r="F98" i="6" s="1"/>
  <c r="I85" i="6"/>
  <c r="K85" i="6" s="1"/>
  <c r="L85" i="6" s="1"/>
  <c r="F99" i="6" s="1"/>
  <c r="E273" i="6"/>
  <c r="M365" i="4"/>
  <c r="M379" i="4"/>
  <c r="M326" i="4"/>
  <c r="G378" i="4"/>
  <c r="M332" i="4"/>
  <c r="M349" i="4"/>
  <c r="J303" i="4"/>
  <c r="J305" i="4" s="1"/>
  <c r="J378" i="4"/>
  <c r="K378" i="4"/>
  <c r="K380" i="4" s="1"/>
  <c r="M342" i="4"/>
  <c r="H303" i="4"/>
  <c r="H305" i="4" s="1"/>
  <c r="M359" i="4"/>
  <c r="M373" i="4"/>
  <c r="I303" i="4"/>
  <c r="I305" i="4" s="1"/>
  <c r="M298" i="4"/>
  <c r="G303" i="4"/>
  <c r="G305" i="4" s="1"/>
  <c r="M251" i="4"/>
  <c r="M257" i="4"/>
  <c r="M284" i="4"/>
  <c r="I378" i="4"/>
  <c r="I380" i="4" s="1"/>
  <c r="L378" i="4"/>
  <c r="L380" i="4" s="1"/>
  <c r="M290" i="4"/>
  <c r="H378" i="4"/>
  <c r="H380" i="4" s="1"/>
  <c r="M304" i="4"/>
  <c r="M274" i="4"/>
  <c r="M267" i="4"/>
  <c r="K303" i="4"/>
  <c r="K305" i="4" s="1"/>
  <c r="L303" i="4"/>
  <c r="L305" i="4" s="1"/>
  <c r="J228" i="4"/>
  <c r="J230" i="4" s="1"/>
  <c r="M223" i="4"/>
  <c r="G228" i="4"/>
  <c r="G230" i="4" s="1"/>
  <c r="M107" i="4"/>
  <c r="H153" i="4"/>
  <c r="H155" i="4" s="1"/>
  <c r="M176" i="4"/>
  <c r="M182" i="4"/>
  <c r="M192" i="4"/>
  <c r="M209" i="4"/>
  <c r="M215" i="4"/>
  <c r="M229" i="4"/>
  <c r="H228" i="4"/>
  <c r="H230" i="4" s="1"/>
  <c r="K228" i="4"/>
  <c r="K230" i="4" s="1"/>
  <c r="L228" i="4"/>
  <c r="L230" i="4" s="1"/>
  <c r="J153" i="4"/>
  <c r="J155" i="4" s="1"/>
  <c r="M148" i="4"/>
  <c r="M101" i="4"/>
  <c r="M117" i="4"/>
  <c r="M134" i="4"/>
  <c r="I153" i="4"/>
  <c r="I155" i="4" s="1"/>
  <c r="M140" i="4"/>
  <c r="M199" i="4"/>
  <c r="I228" i="4"/>
  <c r="I230" i="4" s="1"/>
  <c r="M154" i="4"/>
  <c r="M124" i="4"/>
  <c r="G153" i="4"/>
  <c r="G155" i="4" s="1"/>
  <c r="K153" i="4"/>
  <c r="K155" i="4" s="1"/>
  <c r="L153" i="4"/>
  <c r="L155" i="4" s="1"/>
  <c r="E274" i="6"/>
  <c r="G143" i="6"/>
  <c r="G148" i="6" s="1"/>
  <c r="F149" i="6"/>
  <c r="E249" i="6" s="1"/>
  <c r="E251" i="6" s="1"/>
  <c r="E253" i="6" s="1"/>
  <c r="G120" i="6"/>
  <c r="G146" i="6" s="1"/>
  <c r="G128" i="6"/>
  <c r="G147" i="6" s="1"/>
  <c r="F96" i="6"/>
  <c r="I93" i="6"/>
  <c r="K93" i="6" s="1"/>
  <c r="L93" i="6" s="1"/>
  <c r="F100" i="6" s="1"/>
  <c r="H45" i="6"/>
  <c r="H46" i="6" s="1"/>
  <c r="E93" i="6"/>
  <c r="E61" i="6"/>
  <c r="E85" i="6"/>
  <c r="E77" i="6"/>
  <c r="E69" i="6"/>
  <c r="I45" i="6"/>
  <c r="I46" i="6" s="1"/>
  <c r="K46" i="6"/>
  <c r="G46" i="6"/>
  <c r="J45" i="6"/>
  <c r="J46" i="6" s="1"/>
  <c r="H43" i="6"/>
  <c r="K48" i="6"/>
  <c r="K49" i="6" s="1"/>
  <c r="I42" i="6"/>
  <c r="I43" i="6" s="1"/>
  <c r="J43" i="6"/>
  <c r="I39" i="6"/>
  <c r="I40" i="6" s="1"/>
  <c r="I49" i="6"/>
  <c r="K42" i="6"/>
  <c r="K43" i="6" s="1"/>
  <c r="J48" i="6"/>
  <c r="J49" i="6" s="1"/>
  <c r="G42" i="6"/>
  <c r="G43" i="6" s="1"/>
  <c r="H48" i="6"/>
  <c r="H49" i="6" s="1"/>
  <c r="G48" i="6"/>
  <c r="G49" i="6" s="1"/>
  <c r="H39" i="6"/>
  <c r="H40" i="6" s="1"/>
  <c r="J39" i="6"/>
  <c r="J40" i="6" s="1"/>
  <c r="K39" i="6"/>
  <c r="K40" i="6" s="1"/>
  <c r="G39" i="6"/>
  <c r="G40" i="6" s="1"/>
  <c r="F13" i="6"/>
  <c r="F15" i="6" s="1"/>
  <c r="E54" i="2"/>
  <c r="F54" i="2" s="1"/>
  <c r="F102" i="6" l="1"/>
  <c r="E275" i="6"/>
  <c r="E276" i="6" s="1"/>
  <c r="J380" i="4"/>
  <c r="G380" i="4"/>
  <c r="M378" i="4"/>
  <c r="M303" i="4"/>
  <c r="M153" i="4"/>
  <c r="M228" i="4"/>
  <c r="G149" i="6"/>
  <c r="E159" i="6" l="1"/>
  <c r="F159" i="6" s="1"/>
  <c r="G159" i="6" s="1"/>
  <c r="H159" i="6" s="1"/>
  <c r="I159" i="6" s="1"/>
  <c r="E172" i="6" s="1"/>
  <c r="F172" i="6" s="1"/>
  <c r="G172" i="6" s="1"/>
  <c r="H172" i="6" s="1"/>
  <c r="I172" i="6" s="1"/>
  <c r="E185" i="6" s="1"/>
  <c r="F185" i="6" s="1"/>
  <c r="G185" i="6" s="1"/>
  <c r="H185" i="6" s="1"/>
  <c r="I185" i="6" s="1"/>
  <c r="E198" i="6" s="1"/>
  <c r="F198" i="6" s="1"/>
  <c r="G198" i="6" s="1"/>
  <c r="H198" i="6" s="1"/>
  <c r="I198" i="6" s="1"/>
  <c r="E231" i="6"/>
  <c r="E233" i="6" s="1"/>
  <c r="E156" i="6"/>
  <c r="F103" i="6"/>
  <c r="F104" i="6" l="1"/>
  <c r="E214" i="6" s="1"/>
  <c r="E235" i="6"/>
  <c r="E234" i="6"/>
  <c r="E157" i="6"/>
  <c r="E158" i="6" s="1"/>
  <c r="E162" i="6" s="1"/>
  <c r="F156" i="6"/>
  <c r="E237" i="6" l="1"/>
  <c r="G156" i="6"/>
  <c r="F157" i="6"/>
  <c r="F158" i="6" s="1"/>
  <c r="F162" i="6" s="1"/>
  <c r="E165" i="6"/>
  <c r="E262" i="6" s="1"/>
  <c r="E263" i="6" s="1"/>
  <c r="E164" i="6"/>
  <c r="E167" i="6" s="1"/>
  <c r="F164" i="6" l="1"/>
  <c r="F167" i="6" s="1"/>
  <c r="F165" i="6"/>
  <c r="H156" i="6"/>
  <c r="G157" i="6"/>
  <c r="G158" i="6" s="1"/>
  <c r="G162" i="6" s="1"/>
  <c r="G164" i="6" l="1"/>
  <c r="G167" i="6" s="1"/>
  <c r="G165" i="6"/>
  <c r="I156" i="6"/>
  <c r="H157" i="6"/>
  <c r="H158" i="6" s="1"/>
  <c r="H162" i="6" s="1"/>
  <c r="H165" i="6" l="1"/>
  <c r="H164" i="6"/>
  <c r="H167" i="6" s="1"/>
  <c r="E169" i="6"/>
  <c r="I157" i="6"/>
  <c r="I158" i="6" s="1"/>
  <c r="I162" i="6" s="1"/>
  <c r="I165" i="6" l="1"/>
  <c r="I164" i="6"/>
  <c r="I167" i="6" s="1"/>
  <c r="F169" i="6"/>
  <c r="E170" i="6"/>
  <c r="E171" i="6" s="1"/>
  <c r="E175" i="6" s="1"/>
  <c r="G169" i="6" l="1"/>
  <c r="F170" i="6"/>
  <c r="F171" i="6" s="1"/>
  <c r="F175" i="6" s="1"/>
  <c r="E177" i="6"/>
  <c r="E178" i="6"/>
  <c r="E180" i="6" l="1"/>
  <c r="E267" i="6"/>
  <c r="F177" i="6"/>
  <c r="F180" i="6" s="1"/>
  <c r="F178" i="6"/>
  <c r="H169" i="6"/>
  <c r="G170" i="6"/>
  <c r="G171" i="6" s="1"/>
  <c r="G175" i="6" s="1"/>
  <c r="G178" i="6" l="1"/>
  <c r="G177" i="6"/>
  <c r="G180" i="6" s="1"/>
  <c r="I169" i="6"/>
  <c r="H170" i="6"/>
  <c r="H171" i="6" s="1"/>
  <c r="H175" i="6" s="1"/>
  <c r="H177" i="6" l="1"/>
  <c r="H180" i="6" s="1"/>
  <c r="H178" i="6"/>
  <c r="E182" i="6"/>
  <c r="I170" i="6"/>
  <c r="I171" i="6" s="1"/>
  <c r="I175" i="6" s="1"/>
  <c r="I178" i="6" l="1"/>
  <c r="I177" i="6"/>
  <c r="I180" i="6" s="1"/>
  <c r="F182" i="6"/>
  <c r="E183" i="6"/>
  <c r="E184" i="6" s="1"/>
  <c r="E188" i="6" s="1"/>
  <c r="G182" i="6" l="1"/>
  <c r="F183" i="6"/>
  <c r="F184" i="6" s="1"/>
  <c r="F188" i="6" s="1"/>
  <c r="E190" i="6"/>
  <c r="E193" i="6" s="1"/>
  <c r="E191" i="6"/>
  <c r="F190" i="6" l="1"/>
  <c r="F193" i="6" s="1"/>
  <c r="F191" i="6"/>
  <c r="H182" i="6"/>
  <c r="G183" i="6"/>
  <c r="G184" i="6" s="1"/>
  <c r="G188" i="6" s="1"/>
  <c r="G190" i="6" l="1"/>
  <c r="G193" i="6" s="1"/>
  <c r="G191" i="6"/>
  <c r="I182" i="6"/>
  <c r="H183" i="6"/>
  <c r="H184" i="6" s="1"/>
  <c r="H188" i="6" s="1"/>
  <c r="H190" i="6" l="1"/>
  <c r="H193" i="6" s="1"/>
  <c r="H191" i="6"/>
  <c r="E195" i="6"/>
  <c r="I183" i="6"/>
  <c r="I184" i="6" s="1"/>
  <c r="I188" i="6" s="1"/>
  <c r="I190" i="6" l="1"/>
  <c r="I193" i="6" s="1"/>
  <c r="I191" i="6"/>
  <c r="F195" i="6"/>
  <c r="E196" i="6"/>
  <c r="E197" i="6" s="1"/>
  <c r="E201" i="6" s="1"/>
  <c r="E203" i="6" l="1"/>
  <c r="E206" i="6" s="1"/>
  <c r="E204" i="6"/>
  <c r="G195" i="6"/>
  <c r="F196" i="6"/>
  <c r="F197" i="6" s="1"/>
  <c r="F201" i="6" s="1"/>
  <c r="F204" i="6" l="1"/>
  <c r="F203" i="6"/>
  <c r="F206" i="6" s="1"/>
  <c r="H195" i="6"/>
  <c r="G196" i="6"/>
  <c r="G197" i="6" s="1"/>
  <c r="G201" i="6" s="1"/>
  <c r="G203" i="6" l="1"/>
  <c r="G206" i="6" s="1"/>
  <c r="G204" i="6"/>
  <c r="I195" i="6"/>
  <c r="H196" i="6"/>
  <c r="H197" i="6" s="1"/>
  <c r="H201" i="6" s="1"/>
  <c r="H203" i="6" l="1"/>
  <c r="H206" i="6" s="1"/>
  <c r="H204" i="6"/>
  <c r="I196" i="6"/>
  <c r="I197" i="6" s="1"/>
  <c r="I201" i="6" s="1"/>
  <c r="I203" i="6" l="1"/>
  <c r="I206" i="6" s="1"/>
  <c r="I204" i="6"/>
  <c r="G42" i="4" l="1"/>
  <c r="M40" i="4"/>
  <c r="L65" i="9"/>
  <c r="L29" i="9"/>
  <c r="H3" i="5" l="1"/>
  <c r="H2" i="5"/>
  <c r="L79" i="4"/>
  <c r="K79" i="4"/>
  <c r="J79" i="4"/>
  <c r="I79" i="4"/>
  <c r="G79" i="4"/>
  <c r="H79" i="4"/>
  <c r="L62" i="9"/>
  <c r="F65" i="9"/>
  <c r="I10" i="3"/>
  <c r="E15" i="2" l="1"/>
  <c r="G3" i="6"/>
  <c r="G2" i="6"/>
  <c r="F3" i="8" l="1"/>
  <c r="F2" i="8"/>
  <c r="F66" i="9" l="1"/>
  <c r="M77" i="4"/>
  <c r="M75" i="4"/>
  <c r="J65" i="9"/>
  <c r="K65" i="9"/>
  <c r="G65" i="9"/>
  <c r="H65" i="9"/>
  <c r="I65" i="9"/>
  <c r="L48" i="9"/>
  <c r="L50" i="9"/>
  <c r="L60" i="9"/>
  <c r="L64" i="9"/>
  <c r="E55" i="2" s="1"/>
  <c r="F55" i="2" s="1"/>
  <c r="L52" i="9"/>
  <c r="L53" i="9"/>
  <c r="L54" i="9"/>
  <c r="L55" i="9"/>
  <c r="L56" i="9"/>
  <c r="L57" i="9"/>
  <c r="L58" i="9"/>
  <c r="L59" i="9"/>
  <c r="L49" i="9"/>
  <c r="L47" i="9"/>
  <c r="L39" i="9"/>
  <c r="L40" i="9"/>
  <c r="L41" i="9"/>
  <c r="L42" i="9"/>
  <c r="L43" i="9"/>
  <c r="L44" i="9"/>
  <c r="L45" i="9"/>
  <c r="L38" i="9"/>
  <c r="L33" i="9"/>
  <c r="L34" i="9"/>
  <c r="L35" i="9"/>
  <c r="L36" i="9"/>
  <c r="L32" i="9"/>
  <c r="L24" i="9"/>
  <c r="L25" i="9"/>
  <c r="L26" i="9"/>
  <c r="L27" i="9"/>
  <c r="L28" i="9"/>
  <c r="L30" i="9"/>
  <c r="L23" i="9"/>
  <c r="L19" i="9"/>
  <c r="L20" i="9"/>
  <c r="L21" i="9"/>
  <c r="L12" i="9"/>
  <c r="L13" i="9"/>
  <c r="L14" i="9"/>
  <c r="L15" i="9"/>
  <c r="L16" i="9"/>
  <c r="L11" i="9"/>
  <c r="L18" i="9"/>
  <c r="H73" i="4"/>
  <c r="I73" i="4"/>
  <c r="J73" i="4"/>
  <c r="K73" i="4"/>
  <c r="L73" i="4"/>
  <c r="G73" i="4"/>
  <c r="M68" i="4"/>
  <c r="M69" i="4"/>
  <c r="M70" i="4"/>
  <c r="M71" i="4"/>
  <c r="M72" i="4"/>
  <c r="M67" i="4"/>
  <c r="M62" i="4"/>
  <c r="M63" i="4"/>
  <c r="M64" i="4"/>
  <c r="M61" i="4"/>
  <c r="L65" i="4"/>
  <c r="K65" i="4"/>
  <c r="J65" i="4"/>
  <c r="I65" i="4"/>
  <c r="H65" i="4"/>
  <c r="G65" i="4"/>
  <c r="G59" i="4"/>
  <c r="H59" i="4"/>
  <c r="I59" i="4"/>
  <c r="J59" i="4"/>
  <c r="K59" i="4"/>
  <c r="L59" i="4"/>
  <c r="M58" i="4"/>
  <c r="M57" i="4"/>
  <c r="M56" i="4"/>
  <c r="M55" i="4"/>
  <c r="M54" i="4"/>
  <c r="M53" i="4"/>
  <c r="M52" i="4"/>
  <c r="M51" i="4"/>
  <c r="M45" i="4"/>
  <c r="M44" i="4"/>
  <c r="G49" i="4"/>
  <c r="H49" i="4"/>
  <c r="I49" i="4"/>
  <c r="J49" i="4"/>
  <c r="K49" i="4"/>
  <c r="L49" i="4"/>
  <c r="M41" i="4"/>
  <c r="M39" i="4"/>
  <c r="M38" i="4"/>
  <c r="M37" i="4"/>
  <c r="M36" i="4"/>
  <c r="M35" i="4"/>
  <c r="M34" i="4"/>
  <c r="H42" i="4"/>
  <c r="I42" i="4"/>
  <c r="J42" i="4"/>
  <c r="K42" i="4"/>
  <c r="L42" i="4"/>
  <c r="L32" i="4"/>
  <c r="K32" i="4"/>
  <c r="J32" i="4"/>
  <c r="I32" i="4"/>
  <c r="H32" i="4"/>
  <c r="G32" i="4"/>
  <c r="M31" i="4"/>
  <c r="M29" i="4"/>
  <c r="M28" i="4"/>
  <c r="M25" i="4"/>
  <c r="M24" i="4"/>
  <c r="M23" i="4"/>
  <c r="M22" i="4"/>
  <c r="M21" i="4"/>
  <c r="M20" i="4"/>
  <c r="L26" i="4"/>
  <c r="K26" i="4"/>
  <c r="J26" i="4"/>
  <c r="I26" i="4"/>
  <c r="H26" i="4"/>
  <c r="G26" i="4"/>
  <c r="M46" i="4"/>
  <c r="M47" i="4"/>
  <c r="M48" i="4"/>
  <c r="F3" i="9"/>
  <c r="F2" i="9"/>
  <c r="I11" i="3"/>
  <c r="M30" i="4"/>
  <c r="N26" i="5"/>
  <c r="M26" i="5"/>
  <c r="N25" i="5"/>
  <c r="M25" i="5"/>
  <c r="N24" i="5"/>
  <c r="M24" i="5"/>
  <c r="N23" i="5"/>
  <c r="M23" i="5"/>
  <c r="N22" i="5"/>
  <c r="M22" i="5"/>
  <c r="N11" i="5"/>
  <c r="N12" i="5"/>
  <c r="N13" i="5"/>
  <c r="N14" i="5"/>
  <c r="N10" i="5"/>
  <c r="M11" i="5"/>
  <c r="M12" i="5"/>
  <c r="M13" i="5"/>
  <c r="M14" i="5"/>
  <c r="M10" i="5"/>
  <c r="I12" i="3"/>
  <c r="I13" i="3"/>
  <c r="I14" i="3"/>
  <c r="E10" i="7"/>
  <c r="E6" i="7"/>
  <c r="E7" i="7"/>
  <c r="E8" i="7"/>
  <c r="E9" i="7"/>
  <c r="I3" i="4"/>
  <c r="F3" i="3"/>
  <c r="E35" i="2"/>
  <c r="F35" i="2" s="1"/>
  <c r="E36" i="2"/>
  <c r="I2" i="4"/>
  <c r="F39" i="3"/>
  <c r="F59" i="3" s="1"/>
  <c r="G50" i="3"/>
  <c r="G51" i="3"/>
  <c r="G49" i="3"/>
  <c r="F45" i="3"/>
  <c r="F60" i="3" s="1"/>
  <c r="F32" i="3"/>
  <c r="E39" i="2" s="1"/>
  <c r="F25" i="3"/>
  <c r="F57" i="3" s="1"/>
  <c r="F15" i="3"/>
  <c r="F56" i="3" s="1"/>
  <c r="F2" i="3"/>
  <c r="M42" i="4" l="1"/>
  <c r="H39" i="2"/>
  <c r="F39" i="2"/>
  <c r="H36" i="2"/>
  <c r="F36" i="2"/>
  <c r="G78" i="4"/>
  <c r="G387" i="4" s="1"/>
  <c r="E52" i="2"/>
  <c r="F52" i="2" s="1"/>
  <c r="E49" i="2"/>
  <c r="F49" i="2" s="1"/>
  <c r="E50" i="2"/>
  <c r="F50" i="2" s="1"/>
  <c r="E51" i="2"/>
  <c r="F51" i="2" s="1"/>
  <c r="E48" i="2"/>
  <c r="F48" i="2" s="1"/>
  <c r="E47" i="2"/>
  <c r="F47" i="2" s="1"/>
  <c r="E53" i="2"/>
  <c r="F53" i="2" s="1"/>
  <c r="L78" i="4"/>
  <c r="L80" i="4" s="1"/>
  <c r="I78" i="4"/>
  <c r="I80" i="4" s="1"/>
  <c r="J78" i="4"/>
  <c r="J80" i="4" s="1"/>
  <c r="K78" i="4"/>
  <c r="K80" i="4" s="1"/>
  <c r="H78" i="4"/>
  <c r="H80" i="4" s="1"/>
  <c r="M59" i="4"/>
  <c r="F67" i="9"/>
  <c r="M32" i="4"/>
  <c r="M79" i="4"/>
  <c r="M73" i="4"/>
  <c r="M65" i="4"/>
  <c r="M49" i="4"/>
  <c r="M26" i="4"/>
  <c r="F58" i="3"/>
  <c r="M27" i="5"/>
  <c r="N27" i="5"/>
  <c r="N15" i="5"/>
  <c r="E243" i="6" s="1"/>
  <c r="E244" i="6" s="1"/>
  <c r="E245" i="6" s="1"/>
  <c r="E247" i="6" s="1"/>
  <c r="M15" i="5"/>
  <c r="E38" i="2"/>
  <c r="E40" i="2"/>
  <c r="E41" i="2"/>
  <c r="G52" i="3"/>
  <c r="G80" i="4" l="1"/>
  <c r="M78" i="4"/>
  <c r="G386" i="4" s="1"/>
  <c r="G383" i="4" s="1"/>
  <c r="F20" i="2" s="1"/>
  <c r="H40" i="2"/>
  <c r="F40" i="2"/>
  <c r="H38" i="2"/>
  <c r="F38" i="2"/>
  <c r="H41" i="2"/>
  <c r="F41" i="2"/>
  <c r="F56" i="2"/>
  <c r="E56" i="2"/>
  <c r="C30" i="5"/>
  <c r="C31" i="5"/>
  <c r="G40" i="8" s="1"/>
  <c r="G42" i="8" s="1"/>
  <c r="E42" i="2"/>
  <c r="F42" i="2" s="1"/>
  <c r="F61" i="3"/>
  <c r="E215" i="6" l="1"/>
  <c r="E216" i="6" s="1"/>
  <c r="E217" i="6" s="1"/>
  <c r="E219" i="6" s="1"/>
  <c r="E268" i="6"/>
  <c r="E269" i="6" s="1"/>
  <c r="E270" i="6" s="1"/>
  <c r="F40" i="5"/>
  <c r="G50" i="2"/>
  <c r="G54" i="2"/>
  <c r="F23" i="2"/>
  <c r="C32" i="5"/>
  <c r="G52" i="2"/>
  <c r="G48" i="2"/>
  <c r="G49" i="2"/>
  <c r="E61" i="2"/>
  <c r="G51" i="2"/>
  <c r="G53" i="2"/>
  <c r="G47" i="2"/>
  <c r="G55" i="2"/>
  <c r="G29" i="2"/>
  <c r="G30" i="2"/>
  <c r="E43" i="2"/>
  <c r="H42" i="2"/>
  <c r="F39" i="5" l="1"/>
  <c r="F41" i="5" s="1"/>
  <c r="L67" i="9"/>
  <c r="E16" i="2" s="1"/>
  <c r="G56" i="2"/>
  <c r="E60" i="2"/>
  <c r="E62" i="2" l="1"/>
  <c r="F43" i="2"/>
</calcChain>
</file>

<file path=xl/sharedStrings.xml><?xml version="1.0" encoding="utf-8"?>
<sst xmlns="http://schemas.openxmlformats.org/spreadsheetml/2006/main" count="2023" uniqueCount="719">
  <si>
    <t>Developers must complete the following worksheet tabs:</t>
  </si>
  <si>
    <t>A.</t>
  </si>
  <si>
    <t>Project Summary</t>
  </si>
  <si>
    <t>B.</t>
  </si>
  <si>
    <t>C.</t>
  </si>
  <si>
    <t>D.</t>
  </si>
  <si>
    <t>E.</t>
  </si>
  <si>
    <t>F.</t>
  </si>
  <si>
    <t>Market Analysis</t>
  </si>
  <si>
    <t>HOME Investment Partnerships Program</t>
  </si>
  <si>
    <t>Subsidy Layering for</t>
  </si>
  <si>
    <t>Project Budget Workbook</t>
  </si>
  <si>
    <t>1.</t>
  </si>
  <si>
    <t>2.</t>
  </si>
  <si>
    <t>3.</t>
  </si>
  <si>
    <t>4.</t>
  </si>
  <si>
    <t xml:space="preserve">First draft Project Budget Workbooks should be submitted via email to: </t>
  </si>
  <si>
    <t>Kory Kempf, Housing Administrator</t>
  </si>
  <si>
    <t>kkempf@evansville.in.gov</t>
  </si>
  <si>
    <t>General Instructions:</t>
  </si>
  <si>
    <t>Questions can be directed to:</t>
  </si>
  <si>
    <t>https://www.evansvillegov.org/city/department/division.php?structureid=138</t>
  </si>
  <si>
    <t>Please ensure you are using the most current form by checking</t>
  </si>
  <si>
    <t>A. Project Summary</t>
  </si>
  <si>
    <t>a.</t>
  </si>
  <si>
    <t>Project Information</t>
  </si>
  <si>
    <t>CHDO/CBDO</t>
  </si>
  <si>
    <t>(without Developer Fee &amp; Down Payment Assistance)</t>
  </si>
  <si>
    <t>b.</t>
  </si>
  <si>
    <t>c.</t>
  </si>
  <si>
    <t>d.</t>
  </si>
  <si>
    <t>e.</t>
  </si>
  <si>
    <t>HOME Budget</t>
  </si>
  <si>
    <t>f.</t>
  </si>
  <si>
    <t>Total HOME Request:</t>
  </si>
  <si>
    <t>Project Name</t>
  </si>
  <si>
    <t>Organization</t>
  </si>
  <si>
    <t>Amount Requested</t>
  </si>
  <si>
    <t>g.</t>
  </si>
  <si>
    <t>h.</t>
  </si>
  <si>
    <t>Organization Address</t>
  </si>
  <si>
    <t>Organization City, State, Zip</t>
  </si>
  <si>
    <t>City</t>
  </si>
  <si>
    <t>ST</t>
  </si>
  <si>
    <t>Zip</t>
  </si>
  <si>
    <t>i.</t>
  </si>
  <si>
    <t>Organization Contact Person</t>
  </si>
  <si>
    <t>Phone Number</t>
  </si>
  <si>
    <t>Total Development Cost</t>
  </si>
  <si>
    <t>Project Uses Summary</t>
  </si>
  <si>
    <t>Project Type</t>
  </si>
  <si>
    <t>Number of HOME-Assisted Units</t>
  </si>
  <si>
    <t>Source Type</t>
  </si>
  <si>
    <t>Total Amount</t>
  </si>
  <si>
    <t>Total Sources</t>
  </si>
  <si>
    <t>HOME Grant</t>
  </si>
  <si>
    <t>5.</t>
  </si>
  <si>
    <t>Total</t>
  </si>
  <si>
    <t>% of Total</t>
  </si>
  <si>
    <t>j.</t>
  </si>
  <si>
    <t>Total Development Costs</t>
  </si>
  <si>
    <t>Predevelopment</t>
  </si>
  <si>
    <t>Acquisition</t>
  </si>
  <si>
    <t>Summary of Sources</t>
  </si>
  <si>
    <t>Down Payment Assistance</t>
  </si>
  <si>
    <t>Developer Fee</t>
  </si>
  <si>
    <t>6.</t>
  </si>
  <si>
    <t>Grants</t>
  </si>
  <si>
    <t>Amount</t>
  </si>
  <si>
    <t>Date of Application</t>
  </si>
  <si>
    <t>Funding Secured?</t>
  </si>
  <si>
    <t>Fund Source</t>
  </si>
  <si>
    <t>No</t>
  </si>
  <si>
    <t>Total Grants</t>
  </si>
  <si>
    <t>City HOME Grant</t>
  </si>
  <si>
    <t>Loans</t>
  </si>
  <si>
    <t>Lender</t>
  </si>
  <si>
    <t>Loan Amount</t>
  </si>
  <si>
    <t>Lien Position</t>
  </si>
  <si>
    <t>Interest Rate</t>
  </si>
  <si>
    <t>HOME Loan</t>
  </si>
  <si>
    <t>Lender 1</t>
  </si>
  <si>
    <t>Lender 2</t>
  </si>
  <si>
    <t>Lender 3</t>
  </si>
  <si>
    <t>Lender 4</t>
  </si>
  <si>
    <t>Lender 5</t>
  </si>
  <si>
    <t>Total Loans</t>
  </si>
  <si>
    <t>Equity</t>
  </si>
  <si>
    <t>Cash Contributions</t>
  </si>
  <si>
    <t>Organization's cash contribution:</t>
  </si>
  <si>
    <t>Total Cash Contributions:</t>
  </si>
  <si>
    <t>Tax Exempt Bond Proceeds:</t>
  </si>
  <si>
    <t>Low-Income Housing Tax Credit Proceeds:</t>
  </si>
  <si>
    <t>Owner Equity:</t>
  </si>
  <si>
    <t>Total Equity:</t>
  </si>
  <si>
    <t>Other (specify):</t>
  </si>
  <si>
    <t>Source</t>
  </si>
  <si>
    <t>Construction Financing</t>
  </si>
  <si>
    <t>Total Construction Financing</t>
  </si>
  <si>
    <t>In-Kind Donations</t>
  </si>
  <si>
    <t>Donation Type</t>
  </si>
  <si>
    <t>Donated Labor</t>
  </si>
  <si>
    <t>Total In-Kind Donations</t>
  </si>
  <si>
    <t>7.</t>
  </si>
  <si>
    <t>Summary of Finances</t>
  </si>
  <si>
    <t>Type</t>
  </si>
  <si>
    <t>Other Federal Grants:</t>
  </si>
  <si>
    <t>State Grants:</t>
  </si>
  <si>
    <t>Local Grant:</t>
  </si>
  <si>
    <t>Private Grant:</t>
  </si>
  <si>
    <t>Other Grant:</t>
  </si>
  <si>
    <t>Other Grants</t>
  </si>
  <si>
    <t>Loans (exluding construction financing)</t>
  </si>
  <si>
    <t>Do sources equal uses?</t>
  </si>
  <si>
    <t>Do Sources and Uses Balance?</t>
  </si>
  <si>
    <t>* Sources and Uses MUST EQUAL</t>
  </si>
  <si>
    <t>Summary of All Project Costs (Uses)</t>
  </si>
  <si>
    <t>Total Uses (project costs)</t>
  </si>
  <si>
    <t>Total Project Cost</t>
  </si>
  <si>
    <t>Developer:</t>
  </si>
  <si>
    <t>Unit Size</t>
  </si>
  <si>
    <t>No. of Bedrooms</t>
  </si>
  <si>
    <t>Maximum</t>
  </si>
  <si>
    <t>Local Multiplier</t>
  </si>
  <si>
    <t>Per-Unit Subsidy Limit</t>
  </si>
  <si>
    <t>Section 234 - Elevator Type Condo Housing Limits</t>
  </si>
  <si>
    <t>Effective January 1, 2024</t>
  </si>
  <si>
    <t>New Construction</t>
  </si>
  <si>
    <t>Project name:</t>
  </si>
  <si>
    <t>HUD Income Limits</t>
  </si>
  <si>
    <t>50%                                               (Very Low)</t>
  </si>
  <si>
    <t>30%                                               (Extremely Low)</t>
  </si>
  <si>
    <t>60%                                               (Low)</t>
  </si>
  <si>
    <t>80%                                               (Moderate)</t>
  </si>
  <si>
    <t>Household      Size</t>
  </si>
  <si>
    <t>Rehabilitation</t>
  </si>
  <si>
    <t>Target AMI</t>
  </si>
  <si>
    <t>Efficiency Units</t>
  </si>
  <si>
    <t>1-Bedroom Units</t>
  </si>
  <si>
    <t>2-Bedroom Units</t>
  </si>
  <si>
    <t>3-Bedroom Units</t>
  </si>
  <si>
    <t>4+-Bedroom Units</t>
  </si>
  <si>
    <t>HOME-Assisted</t>
  </si>
  <si>
    <t>&gt; 80% *</t>
  </si>
  <si>
    <t>* HOME funds cannot be used to assist households earning more than 80% AMI</t>
  </si>
  <si>
    <t>Total 4-BR</t>
  </si>
  <si>
    <t>Total 3-BR</t>
  </si>
  <si>
    <t>Total 2-BR</t>
  </si>
  <si>
    <t>Total 1-BR</t>
  </si>
  <si>
    <t>Total 0-BR</t>
  </si>
  <si>
    <t>Total HOME-Assisted</t>
  </si>
  <si>
    <t>Total All Units</t>
  </si>
  <si>
    <t>Total New Construction Units:</t>
  </si>
  <si>
    <t>Total Rehabilitation Units:</t>
  </si>
  <si>
    <t>Other</t>
  </si>
  <si>
    <t>Number of Total Units</t>
  </si>
  <si>
    <t>HOME Budget *</t>
  </si>
  <si>
    <t>Hard &amp; Soft Construction Costs</t>
  </si>
  <si>
    <t>Developer Fee **</t>
  </si>
  <si>
    <t>Total HOME Units:</t>
  </si>
  <si>
    <t>Total All Units:</t>
  </si>
  <si>
    <t>HOME Match Amount *</t>
  </si>
  <si>
    <t>Totals</t>
  </si>
  <si>
    <t>Project Address(es)</t>
  </si>
  <si>
    <t>Loan Term (months)</t>
  </si>
  <si>
    <t>Unit Information</t>
  </si>
  <si>
    <t>Zip Code</t>
  </si>
  <si>
    <t>Neighborhood</t>
  </si>
  <si>
    <t>Rehab/New Construction</t>
  </si>
  <si>
    <t>LOCATION</t>
  </si>
  <si>
    <t>UNIT(S)</t>
  </si>
  <si>
    <t>Unit Square Footage</t>
  </si>
  <si>
    <t>Unit Type</t>
  </si>
  <si>
    <t>Number of bedrooms</t>
  </si>
  <si>
    <t>Number of bathrooms</t>
  </si>
  <si>
    <t>Development Costs</t>
  </si>
  <si>
    <t>PREDEVELOPMENT</t>
  </si>
  <si>
    <t>G.</t>
  </si>
  <si>
    <t>Total Predevelopment Costs</t>
  </si>
  <si>
    <t>Architect &amp; Structural Engineer</t>
  </si>
  <si>
    <t>Asbestos, Radon, and Lead-Based Paint Testing</t>
  </si>
  <si>
    <t>Phase I Environmental Inspections</t>
  </si>
  <si>
    <t>Survey &amp; Civil Engineering</t>
  </si>
  <si>
    <t>TOTAL</t>
  </si>
  <si>
    <t>ACQUISITION</t>
  </si>
  <si>
    <t>Total Acquisition Costs</t>
  </si>
  <si>
    <t>Land and/or Building Cost</t>
  </si>
  <si>
    <t>Closing Costs (Title insurance, recording, etc.)</t>
  </si>
  <si>
    <t>Relocation</t>
  </si>
  <si>
    <t>CONSTRUCTION COSTS</t>
  </si>
  <si>
    <t>On-Site Infrastructure Improvements</t>
  </si>
  <si>
    <t>Landscaping</t>
  </si>
  <si>
    <t>Appliances</t>
  </si>
  <si>
    <t>Contractor Fees/Overhead</t>
  </si>
  <si>
    <t>Total Construction Costs</t>
  </si>
  <si>
    <t>Legal Services</t>
  </si>
  <si>
    <t>Marketing &amp; Advertising</t>
  </si>
  <si>
    <t>City/County Fees &amp; Permits</t>
  </si>
  <si>
    <t>Environmental Clearance</t>
  </si>
  <si>
    <t>Demolition</t>
  </si>
  <si>
    <t>Rehab Construction Costs</t>
  </si>
  <si>
    <t>New Construction Costs</t>
  </si>
  <si>
    <t>Construction Contingency</t>
  </si>
  <si>
    <t>CARRYING/FINANCING COSTS</t>
  </si>
  <si>
    <t>Inspection &amp; Draw Fees</t>
  </si>
  <si>
    <t>Builder's Risk Insurance</t>
  </si>
  <si>
    <t>Property Liability Insurance</t>
  </si>
  <si>
    <t>Property Taxes (during development)</t>
  </si>
  <si>
    <t>Total Carrying/Financing Costs</t>
  </si>
  <si>
    <t>SELLER'S CLOSING COSTS</t>
  </si>
  <si>
    <t>Realtor Commission</t>
  </si>
  <si>
    <t>Closing Costs</t>
  </si>
  <si>
    <t>Home Warranty</t>
  </si>
  <si>
    <t>Total Seller's Closing Costs</t>
  </si>
  <si>
    <t>DEVELOPER FEE</t>
  </si>
  <si>
    <t>8.</t>
  </si>
  <si>
    <t>9.</t>
  </si>
  <si>
    <t>10.</t>
  </si>
  <si>
    <t>H.</t>
  </si>
  <si>
    <t>I.</t>
  </si>
  <si>
    <t>J.</t>
  </si>
  <si>
    <t>K.</t>
  </si>
  <si>
    <t>Development Cost Summary</t>
  </si>
  <si>
    <t>Average Cost Per Unit</t>
  </si>
  <si>
    <t>Sources of Funds</t>
  </si>
  <si>
    <t>Description of Costs</t>
  </si>
  <si>
    <t>City of Evansville Resources</t>
  </si>
  <si>
    <t>HOME</t>
  </si>
  <si>
    <t>Non-City Resources</t>
  </si>
  <si>
    <t>PRE-DEVELOPMENT COSTS</t>
  </si>
  <si>
    <t>TOTAL COST</t>
  </si>
  <si>
    <t>Homebuyer Budget</t>
  </si>
  <si>
    <t>Rental Budget</t>
  </si>
  <si>
    <t>Lease-to-Purchase Budget</t>
  </si>
  <si>
    <t>Owner-Occupied Rehab Budget</t>
  </si>
  <si>
    <t>Appraisals</t>
  </si>
  <si>
    <t>OTHER COSTS</t>
  </si>
  <si>
    <t>Client-Related Services</t>
  </si>
  <si>
    <t>Replacement Reserves</t>
  </si>
  <si>
    <t>Operating Reserves</t>
  </si>
  <si>
    <t>Rent-up Reserves</t>
  </si>
  <si>
    <t>Homeownership Counseling</t>
  </si>
  <si>
    <t>SERVICES</t>
  </si>
  <si>
    <t>Total Services Costs</t>
  </si>
  <si>
    <t>% HOME-Assisted</t>
  </si>
  <si>
    <t>Construction/Rehab Costs</t>
  </si>
  <si>
    <t>Services</t>
  </si>
  <si>
    <t>Carrying/Financing Costs</t>
  </si>
  <si>
    <t>Other Costs</t>
  </si>
  <si>
    <t>L.</t>
  </si>
  <si>
    <t>Asbestos, Radon, Lead-Based Paint Testing</t>
  </si>
  <si>
    <t>Land/Building Acquisition Cost</t>
  </si>
  <si>
    <t>Closing Costs (title insurance, etc.)</t>
  </si>
  <si>
    <t>Fees and Permits</t>
  </si>
  <si>
    <t>On-site Infrastructure Improvements</t>
  </si>
  <si>
    <t>Rehabiliation Costs</t>
  </si>
  <si>
    <t>Marketing/Advertising</t>
  </si>
  <si>
    <t>Developer Fee as % of HOME Development Cost</t>
  </si>
  <si>
    <t>Total Other Costs</t>
  </si>
  <si>
    <t>DOWN PAYMENT ASSISTANCE</t>
  </si>
  <si>
    <t>Seller's Closing Costs</t>
  </si>
  <si>
    <t>Uses (Project Development Costs)</t>
  </si>
  <si>
    <t>H. HOME Subsidy Limits</t>
  </si>
  <si>
    <t>k.</t>
  </si>
  <si>
    <t>l.</t>
  </si>
  <si>
    <t>m.</t>
  </si>
  <si>
    <t>n.</t>
  </si>
  <si>
    <t>o.</t>
  </si>
  <si>
    <t>p.</t>
  </si>
  <si>
    <t>q.</t>
  </si>
  <si>
    <t>r.</t>
  </si>
  <si>
    <t>s.</t>
  </si>
  <si>
    <t>t.</t>
  </si>
  <si>
    <t>u.</t>
  </si>
  <si>
    <t>v.</t>
  </si>
  <si>
    <t>w.</t>
  </si>
  <si>
    <t>x.</t>
  </si>
  <si>
    <t>y.</t>
  </si>
  <si>
    <t>z.</t>
  </si>
  <si>
    <r>
      <t xml:space="preserve">Only input data into </t>
    </r>
    <r>
      <rPr>
        <b/>
        <sz val="11"/>
        <color theme="1"/>
        <rFont val="Arial"/>
        <family val="2"/>
      </rPr>
      <t>yellow</t>
    </r>
    <r>
      <rPr>
        <sz val="11"/>
        <color theme="1"/>
        <rFont val="Arial"/>
        <family val="2"/>
      </rPr>
      <t xml:space="preserve"> cells. All other cells are write-protected or are for DMD use only</t>
    </r>
  </si>
  <si>
    <r>
      <t xml:space="preserve">* Does not include any costs that will </t>
    </r>
    <r>
      <rPr>
        <b/>
        <sz val="10"/>
        <color theme="1"/>
        <rFont val="Arial"/>
        <family val="2"/>
      </rPr>
      <t>not</t>
    </r>
    <r>
      <rPr>
        <sz val="10"/>
        <color theme="1"/>
        <rFont val="Arial"/>
        <family val="2"/>
      </rPr>
      <t xml:space="preserve"> be paid for with HOME funding</t>
    </r>
  </si>
  <si>
    <r>
      <t xml:space="preserve">Bank Fees: </t>
    </r>
    <r>
      <rPr>
        <i/>
        <sz val="11"/>
        <color theme="1"/>
        <rFont val="Arial"/>
        <family val="2"/>
      </rPr>
      <t>Construction Loan</t>
    </r>
  </si>
  <si>
    <r>
      <t xml:space="preserve">Title Insurance: </t>
    </r>
    <r>
      <rPr>
        <i/>
        <sz val="11"/>
        <color theme="1"/>
        <rFont val="Arial"/>
        <family val="2"/>
      </rPr>
      <t>Construction Loan</t>
    </r>
  </si>
  <si>
    <r>
      <t xml:space="preserve">Loan Interest: </t>
    </r>
    <r>
      <rPr>
        <i/>
        <sz val="11"/>
        <color theme="1"/>
        <rFont val="Arial"/>
        <family val="2"/>
      </rPr>
      <t>Construction Loan</t>
    </r>
  </si>
  <si>
    <t>B. Project Schedule</t>
  </si>
  <si>
    <t>Project Activity</t>
  </si>
  <si>
    <t>Completed?</t>
  </si>
  <si>
    <t>Estimated Date</t>
  </si>
  <si>
    <t>Establish site control</t>
  </si>
  <si>
    <t>Submit HOME/CDBG Proposal</t>
  </si>
  <si>
    <t>Market study</t>
  </si>
  <si>
    <t>Environmental and 106 review</t>
  </si>
  <si>
    <t>Radon testing</t>
  </si>
  <si>
    <t>Secure funding</t>
  </si>
  <si>
    <t xml:space="preserve">2. </t>
  </si>
  <si>
    <t>Contractor Procurement</t>
  </si>
  <si>
    <t>Scope of work established</t>
  </si>
  <si>
    <t>Select contractors</t>
  </si>
  <si>
    <t>Construction</t>
  </si>
  <si>
    <t>Site preparation</t>
  </si>
  <si>
    <t>Construction begins</t>
  </si>
  <si>
    <t>Construction complete</t>
  </si>
  <si>
    <t>Completion</t>
  </si>
  <si>
    <t>Marketing of units</t>
  </si>
  <si>
    <r>
      <t>Bid project</t>
    </r>
    <r>
      <rPr>
        <i/>
        <sz val="10"/>
        <color theme="1"/>
        <rFont val="Arial"/>
        <family val="2"/>
      </rPr>
      <t xml:space="preserve"> (follow City procurement policy)</t>
    </r>
  </si>
  <si>
    <r>
      <t xml:space="preserve">Final invoice </t>
    </r>
    <r>
      <rPr>
        <i/>
        <sz val="10"/>
        <color theme="1"/>
        <rFont val="Arial"/>
        <family val="2"/>
      </rPr>
      <t>(after HOME/CDBG units are filled)</t>
    </r>
  </si>
  <si>
    <t>Project Schedule</t>
  </si>
  <si>
    <t>C. Housing Unit Breakdown</t>
  </si>
  <si>
    <t>D. Sources of Funds</t>
  </si>
  <si>
    <t>E. Uses (Project Development Costs)</t>
  </si>
  <si>
    <t>aa.</t>
  </si>
  <si>
    <t>ab.</t>
  </si>
  <si>
    <t>DIRECT HOMEBUYER SUBSIDY</t>
  </si>
  <si>
    <t>Number of Donated Hours</t>
  </si>
  <si>
    <t>Value of Donation (Per Hour)</t>
  </si>
  <si>
    <t>HOME Development Cost minus Developer Fee</t>
  </si>
  <si>
    <t>Down Payment Assistance (DPA)*</t>
  </si>
  <si>
    <t>TOTAL PROJECT COSTS</t>
  </si>
  <si>
    <t>11.</t>
  </si>
  <si>
    <t>ac.</t>
  </si>
  <si>
    <t>ad.</t>
  </si>
  <si>
    <t>ae.</t>
  </si>
  <si>
    <t>Amount above subsidy limit (if red, adjust HOME request):</t>
  </si>
  <si>
    <r>
      <t xml:space="preserve">**Do not start demolition, rehabilitation, or construction prior to being given </t>
    </r>
    <r>
      <rPr>
        <b/>
        <i/>
        <sz val="9"/>
        <color theme="3"/>
        <rFont val="Arial"/>
        <family val="2"/>
      </rPr>
      <t>NOTICE TO PROCEED</t>
    </r>
    <r>
      <rPr>
        <b/>
        <sz val="9"/>
        <color theme="3"/>
        <rFont val="Arial"/>
        <family val="2"/>
      </rPr>
      <t xml:space="preserve"> from DMD.</t>
    </r>
  </si>
  <si>
    <t>H. Market Analysis</t>
  </si>
  <si>
    <t>F. HOME Budget</t>
  </si>
  <si>
    <t>Many cells contain instructions, examples, or other general information when clicked</t>
  </si>
  <si>
    <r>
      <t xml:space="preserve">Enter basic information about the project. White cells will auto-populate as data is added in later tabs. Be aware that many cells will not populate until other tabs are completed. Complete </t>
    </r>
    <r>
      <rPr>
        <b/>
        <sz val="11"/>
        <color theme="3"/>
        <rFont val="Arial"/>
        <family val="2"/>
      </rPr>
      <t>1. Project Information</t>
    </r>
    <r>
      <rPr>
        <sz val="11"/>
        <color theme="3"/>
        <rFont val="Arial"/>
        <family val="2"/>
      </rPr>
      <t xml:space="preserve"> before beginning any other tabs. Before submitting, this tab should be checked for any errors and the bottom row should show that Sources and Funds balance.</t>
    </r>
  </si>
  <si>
    <t>This Workbook must be updated and resubmitted when the project becomes shovel-ready and again once the project is complete and the units are sold.</t>
  </si>
  <si>
    <t>Pre-filled activities are minimal requirements. Please see the Project Checklist and discuss other HOME requirements with DMD in preparation for your project. This timeline should be updated each time a new Worksheet is submitted to DMD.</t>
  </si>
  <si>
    <t>The Sources of Funds tab is where developers will identify each source of funds for this specific project. Sources listed in one place on this tab should not be listed in any other place on this tab. For example, if the developer is receiving a private grant from a business and that is identified under Grants, those funds should not also be listed under In-Kind Donations. "Lender 1", "Lender 2", etc. in yellow cells should be changed so lenders are identified.</t>
  </si>
  <si>
    <t>h</t>
  </si>
  <si>
    <t>Donated Labor*</t>
  </si>
  <si>
    <r>
      <t xml:space="preserve">Use this tab to provide a detailed breakdown of ALL project development costs. These costs should be split up by your HOME budget, other city funding sources (CDBG, AHTF, etc.), and non-city funding sources. </t>
    </r>
    <r>
      <rPr>
        <u/>
        <sz val="11"/>
        <color theme="3"/>
        <rFont val="Arial"/>
        <family val="2"/>
      </rPr>
      <t>Uses must equal Sources</t>
    </r>
    <r>
      <rPr>
        <sz val="11"/>
        <color theme="3"/>
        <rFont val="Arial"/>
        <family val="2"/>
      </rPr>
      <t xml:space="preserve">. Failure to include </t>
    </r>
    <r>
      <rPr>
        <b/>
        <sz val="11"/>
        <color theme="3"/>
        <rFont val="Arial"/>
        <family val="2"/>
      </rPr>
      <t>all</t>
    </r>
    <r>
      <rPr>
        <sz val="11"/>
        <color theme="3"/>
        <rFont val="Arial"/>
        <family val="2"/>
      </rPr>
      <t xml:space="preserve"> values listed in the Sources tab, including in-kind donations, will result in unbalanced Sources and Uses.</t>
    </r>
  </si>
  <si>
    <t>Avg. Per Unit</t>
  </si>
  <si>
    <t>HOME Rent Limits</t>
  </si>
  <si>
    <t>Low HOME Limit &lt;50% AMI</t>
  </si>
  <si>
    <t>High HOME Limit 50-80% AMI</t>
  </si>
  <si>
    <t>Fair Market Rent</t>
  </si>
  <si>
    <t>50% Rent Limit</t>
  </si>
  <si>
    <t>65% Rent Limit</t>
  </si>
  <si>
    <t>Group Homes</t>
  </si>
  <si>
    <t>0-bedroom/SRO</t>
  </si>
  <si>
    <t>-</t>
  </si>
  <si>
    <t>1-bedroom</t>
  </si>
  <si>
    <t>2-bedroom</t>
  </si>
  <si>
    <t>3-bedroom</t>
  </si>
  <si>
    <t>4-bedroom</t>
  </si>
  <si>
    <t>5-bedroom</t>
  </si>
  <si>
    <t>6-bedroom+</t>
  </si>
  <si>
    <t>Rental Pro Forma</t>
  </si>
  <si>
    <t>Down Payment Assistance***</t>
  </si>
  <si>
    <t>**** Lease to purchase rentals only; $1,000 minimum per unit</t>
  </si>
  <si>
    <r>
      <t xml:space="preserve">Lease up of units </t>
    </r>
    <r>
      <rPr>
        <i/>
        <sz val="10"/>
        <color theme="1"/>
        <rFont val="Arial"/>
        <family val="2"/>
      </rPr>
      <t>(within 6 months of completion)*</t>
    </r>
  </si>
  <si>
    <t>Rental Unit Breakdown</t>
  </si>
  <si>
    <t>RENTAL PROJECTS</t>
  </si>
  <si>
    <t>Rental Housing Need for the Proposed Occupancy Type</t>
  </si>
  <si>
    <t>Define how the need for the proposed rental activity in your market was determined.</t>
  </si>
  <si>
    <t>Other Housing Organizations in the Market</t>
  </si>
  <si>
    <t>Provide a list of all other housing organizations working in the defined market and what housing services they provide. Specify why the proposed development will meet a neet that is not currently being met or not being met sufficiently.</t>
  </si>
  <si>
    <t>Project Amenities</t>
  </si>
  <si>
    <t>List and describe amenities for the proposed project.</t>
  </si>
  <si>
    <t>Amenity</t>
  </si>
  <si>
    <t>Comments (number, type, etc.)</t>
  </si>
  <si>
    <t>Garage(s)</t>
  </si>
  <si>
    <t>Basement</t>
  </si>
  <si>
    <t>Common area/clubhouse</t>
  </si>
  <si>
    <t>Pool</t>
  </si>
  <si>
    <t>Gym</t>
  </si>
  <si>
    <t>Sports facilities (tennis courts, pickleball courts, etc.)</t>
  </si>
  <si>
    <t>ADA accessibility</t>
  </si>
  <si>
    <t>Playground</t>
  </si>
  <si>
    <t>Dog park</t>
  </si>
  <si>
    <t>Neighborhood Amenities</t>
  </si>
  <si>
    <t>List and describe amenities within 2 miles from the project site.</t>
  </si>
  <si>
    <t>Name, Address</t>
  </si>
  <si>
    <t>Distance</t>
  </si>
  <si>
    <t>Community center</t>
  </si>
  <si>
    <t>Grocery store</t>
  </si>
  <si>
    <t>Pharmacy</t>
  </si>
  <si>
    <t>Medical services</t>
  </si>
  <si>
    <t>Public transportation</t>
  </si>
  <si>
    <t>Bank/credit union</t>
  </si>
  <si>
    <t>Library</t>
  </si>
  <si>
    <t>School</t>
  </si>
  <si>
    <t>Public park/playground</t>
  </si>
  <si>
    <t>Daycare facility</t>
  </si>
  <si>
    <t>Detail the need for rental units in the market area and identify project and neighborhood amenities.</t>
  </si>
  <si>
    <t>G. Rental Pro Forma</t>
  </si>
  <si>
    <r>
      <t xml:space="preserve">Are HOME units </t>
    </r>
    <r>
      <rPr>
        <b/>
        <sz val="11"/>
        <color theme="1"/>
        <rFont val="Arial"/>
        <family val="2"/>
      </rPr>
      <t>Fixed</t>
    </r>
    <r>
      <rPr>
        <sz val="11"/>
        <color theme="1"/>
        <rFont val="Arial"/>
        <family val="2"/>
      </rPr>
      <t xml:space="preserve"> or </t>
    </r>
    <r>
      <rPr>
        <b/>
        <sz val="11"/>
        <color theme="1"/>
        <rFont val="Arial"/>
        <family val="2"/>
      </rPr>
      <t>Floating</t>
    </r>
    <r>
      <rPr>
        <sz val="11"/>
        <color theme="1"/>
        <rFont val="Arial"/>
        <family val="2"/>
      </rPr>
      <t>?</t>
    </r>
  </si>
  <si>
    <t>Number of HOME-Assisted Units at or Below 50% AMI</t>
  </si>
  <si>
    <t>Total Number of HOME-Assisted Units</t>
  </si>
  <si>
    <t>Percentage</t>
  </si>
  <si>
    <t>In projects with 5 or more HOME-assisted rental units, HUD requires a minimum of 20% of the HOME-assisted units to target households earning 50% or less AMI.</t>
  </si>
  <si>
    <t>HOME Occupancy Requirements</t>
  </si>
  <si>
    <r>
      <t>Identify</t>
    </r>
    <r>
      <rPr>
        <u/>
        <sz val="11"/>
        <color theme="3"/>
        <rFont val="Arial"/>
        <family val="2"/>
      </rPr>
      <t xml:space="preserve"> how many units of each size (# of bedrooms) for each targeted income-level</t>
    </r>
    <r>
      <rPr>
        <sz val="11"/>
        <color theme="3"/>
        <rFont val="Arial"/>
        <family val="2"/>
      </rPr>
      <t xml:space="preserve"> will be rehabilitated or constructed. This data is used by DMD and HUD to determine the maximum subsidy limit, as well as accomplishment data by income level. Identify total number of HOME units as well as overall total. Also identify whether HOME units are </t>
    </r>
    <r>
      <rPr>
        <b/>
        <sz val="11"/>
        <color theme="3"/>
        <rFont val="Arial"/>
        <family val="2"/>
      </rPr>
      <t>Fixed</t>
    </r>
    <r>
      <rPr>
        <sz val="11"/>
        <color theme="3"/>
        <rFont val="Arial"/>
        <family val="2"/>
      </rPr>
      <t xml:space="preserve"> or </t>
    </r>
    <r>
      <rPr>
        <b/>
        <sz val="11"/>
        <color theme="3"/>
        <rFont val="Arial"/>
        <family val="2"/>
      </rPr>
      <t>Floating</t>
    </r>
    <r>
      <rPr>
        <sz val="11"/>
        <color theme="3"/>
        <rFont val="Arial"/>
        <family val="2"/>
      </rPr>
      <t>.</t>
    </r>
  </si>
  <si>
    <t>Is this project a single site or scattered site development?</t>
  </si>
  <si>
    <t>Commercial Space</t>
  </si>
  <si>
    <t>Total Residential Space</t>
  </si>
  <si>
    <t>Total Commercial Space</t>
  </si>
  <si>
    <t>Total Development</t>
  </si>
  <si>
    <t>Square Feet</t>
  </si>
  <si>
    <t>Select one from drop-down:</t>
  </si>
  <si>
    <t>HOME funds cannot be used for commercial space. Income generated and expenses incurred from this space must be factored into underwriting for the project. If the project involves the development of commercial space, attach separate annual operating expense informtion and 15-year pro forma for the commercial space.</t>
  </si>
  <si>
    <t>Utility</t>
  </si>
  <si>
    <t>Type of Utilities</t>
  </si>
  <si>
    <t>Paid By</t>
  </si>
  <si>
    <t>Enter Allowance Paid by Tenant ONLY</t>
  </si>
  <si>
    <t>0-Bedroom</t>
  </si>
  <si>
    <t>1-Bedroom</t>
  </si>
  <si>
    <t>2-Bedroom</t>
  </si>
  <si>
    <t>3-Bedroom</t>
  </si>
  <si>
    <t>4-Bedroom</t>
  </si>
  <si>
    <t>Air Conditioning</t>
  </si>
  <si>
    <t>Water Heating</t>
  </si>
  <si>
    <t>Water</t>
  </si>
  <si>
    <t>Sewer</t>
  </si>
  <si>
    <t>Trash Collection</t>
  </si>
  <si>
    <t>Cooking</t>
  </si>
  <si>
    <t>Refrigerator</t>
  </si>
  <si>
    <t>Total Utility Allowance for Costs Paid by Tenant</t>
  </si>
  <si>
    <t>Monthly Utility Allowance Calculations</t>
  </si>
  <si>
    <t>https://www.huduser.gov/portal/resources/utilallowance.html</t>
  </si>
  <si>
    <t>You must use HUD's Utility Schedule Model to calculate utility allowances. The spreadsheet model and instructions may be found at the link below:</t>
  </si>
  <si>
    <t>Electricity</t>
  </si>
  <si>
    <t>Space Heating</t>
  </si>
  <si>
    <t>Other Electric</t>
  </si>
  <si>
    <t>Range/Microwave</t>
  </si>
  <si>
    <t>Electric</t>
  </si>
  <si>
    <t>Maximum Tenant-Paid Rent Calculation</t>
  </si>
  <si>
    <t>Maximum rents will be calculated based on the HUD Utility Schedule Model and HOME rent limits. Current HOME rent limits are based on 2024 levels provided by HUD.</t>
  </si>
  <si>
    <t>Minus utility allowance paid by tenant</t>
  </si>
  <si>
    <t>Equals Maximum Allowable Rent for Your Project</t>
  </si>
  <si>
    <t>Estimated Rents and Rental Income</t>
  </si>
  <si>
    <t>Number of Units</t>
  </si>
  <si>
    <t>Monthly Rent Per Unit</t>
  </si>
  <si>
    <t>Total Monthly Rent by Type</t>
  </si>
  <si>
    <t>Other Income Source (explain)</t>
  </si>
  <si>
    <t>Total Monthly Income</t>
  </si>
  <si>
    <t>Annual Income</t>
  </si>
  <si>
    <t>Subtotal</t>
  </si>
  <si>
    <t>Non-HOME Units</t>
  </si>
  <si>
    <t>&lt; 30%</t>
  </si>
  <si>
    <t>30-50%</t>
  </si>
  <si>
    <t>50-60%</t>
  </si>
  <si>
    <t>60-80%</t>
  </si>
  <si>
    <r>
      <rPr>
        <b/>
        <sz val="11"/>
        <color theme="1"/>
        <rFont val="Arial"/>
        <family val="2"/>
      </rPr>
      <t>&lt;30% AMI</t>
    </r>
    <r>
      <rPr>
        <sz val="11"/>
        <color theme="1"/>
        <rFont val="Arial"/>
        <family val="2"/>
      </rPr>
      <t xml:space="preserve"> HOME Rent Limit</t>
    </r>
  </si>
  <si>
    <r>
      <rPr>
        <b/>
        <sz val="11"/>
        <color theme="1"/>
        <rFont val="Arial"/>
        <family val="2"/>
      </rPr>
      <t>30-50% AMI</t>
    </r>
    <r>
      <rPr>
        <sz val="11"/>
        <color theme="1"/>
        <rFont val="Arial"/>
        <family val="2"/>
      </rPr>
      <t xml:space="preserve"> HOME Rent Limit</t>
    </r>
  </si>
  <si>
    <r>
      <rPr>
        <b/>
        <sz val="11"/>
        <color theme="1"/>
        <rFont val="Arial"/>
        <family val="2"/>
      </rPr>
      <t>50-60% AMI</t>
    </r>
    <r>
      <rPr>
        <sz val="11"/>
        <color theme="1"/>
        <rFont val="Arial"/>
        <family val="2"/>
      </rPr>
      <t xml:space="preserve"> HOME Rent Limit*</t>
    </r>
  </si>
  <si>
    <r>
      <rPr>
        <b/>
        <sz val="11"/>
        <color theme="1"/>
        <rFont val="Arial"/>
        <family val="2"/>
      </rPr>
      <t>60-80% AMI</t>
    </r>
    <r>
      <rPr>
        <sz val="11"/>
        <color theme="1"/>
        <rFont val="Arial"/>
        <family val="2"/>
      </rPr>
      <t xml:space="preserve"> HOME Rent Limit*</t>
    </r>
  </si>
  <si>
    <t>&lt;30% AMI HOME Units</t>
  </si>
  <si>
    <t>30-50% AMI HOME Units</t>
  </si>
  <si>
    <t>50-60% AMI HOME Units*</t>
  </si>
  <si>
    <t>60-80% AMI HOME Units</t>
  </si>
  <si>
    <t>Effective Gross Income Calculation</t>
  </si>
  <si>
    <r>
      <t xml:space="preserve">Annual Income - </t>
    </r>
    <r>
      <rPr>
        <b/>
        <sz val="11"/>
        <color theme="1"/>
        <rFont val="Arial"/>
        <family val="2"/>
      </rPr>
      <t>&lt;30% AMI</t>
    </r>
    <r>
      <rPr>
        <sz val="11"/>
        <color theme="1"/>
        <rFont val="Arial"/>
        <family val="2"/>
      </rPr>
      <t xml:space="preserve"> HOME Units</t>
    </r>
  </si>
  <si>
    <r>
      <t xml:space="preserve">Annual Income - </t>
    </r>
    <r>
      <rPr>
        <b/>
        <sz val="11"/>
        <color theme="1"/>
        <rFont val="Arial"/>
        <family val="2"/>
      </rPr>
      <t>30-50% AMI</t>
    </r>
    <r>
      <rPr>
        <sz val="11"/>
        <color theme="1"/>
        <rFont val="Arial"/>
        <family val="2"/>
      </rPr>
      <t xml:space="preserve"> HOME Units</t>
    </r>
  </si>
  <si>
    <r>
      <t xml:space="preserve">Annual Income - </t>
    </r>
    <r>
      <rPr>
        <b/>
        <sz val="11"/>
        <color theme="1"/>
        <rFont val="Arial"/>
        <family val="2"/>
      </rPr>
      <t>50-60% AMI</t>
    </r>
    <r>
      <rPr>
        <sz val="11"/>
        <color theme="1"/>
        <rFont val="Arial"/>
        <family val="2"/>
      </rPr>
      <t xml:space="preserve"> HOME Units</t>
    </r>
  </si>
  <si>
    <r>
      <t xml:space="preserve">Annual Income - </t>
    </r>
    <r>
      <rPr>
        <b/>
        <sz val="11"/>
        <color theme="1"/>
        <rFont val="Arial"/>
        <family val="2"/>
      </rPr>
      <t>60-80% AMI</t>
    </r>
    <r>
      <rPr>
        <sz val="11"/>
        <color theme="1"/>
        <rFont val="Arial"/>
        <family val="2"/>
      </rPr>
      <t xml:space="preserve"> HOME Units</t>
    </r>
  </si>
  <si>
    <r>
      <t xml:space="preserve">Annual Income - </t>
    </r>
    <r>
      <rPr>
        <b/>
        <sz val="11"/>
        <color theme="1"/>
        <rFont val="Arial"/>
        <family val="2"/>
      </rPr>
      <t>Non-HOME</t>
    </r>
    <r>
      <rPr>
        <sz val="11"/>
        <color theme="1"/>
        <rFont val="Arial"/>
        <family val="2"/>
      </rPr>
      <t xml:space="preserve"> Units</t>
    </r>
  </si>
  <si>
    <t>Potential Gross Income</t>
  </si>
  <si>
    <t>Less Vacancy Allowance</t>
  </si>
  <si>
    <t>Effective Gross Income</t>
  </si>
  <si>
    <t>Estimated Income Growth Over Affordability Period</t>
  </si>
  <si>
    <t>Administrative Expenses</t>
  </si>
  <si>
    <t>Monthly</t>
  </si>
  <si>
    <t>Annual</t>
  </si>
  <si>
    <t>Description</t>
  </si>
  <si>
    <t>Maintenance Expenses</t>
  </si>
  <si>
    <t>Management Fee</t>
  </si>
  <si>
    <t>Legal</t>
  </si>
  <si>
    <t>Compliance Monitoring</t>
  </si>
  <si>
    <t>Other (specify)</t>
  </si>
  <si>
    <t>Advertising and Marketing</t>
  </si>
  <si>
    <t>Management Fees</t>
  </si>
  <si>
    <t>Accounting and Bookkeeping</t>
  </si>
  <si>
    <t>Total Administrative Expenses</t>
  </si>
  <si>
    <t>General Expenses</t>
  </si>
  <si>
    <t>Total Maintenance Expenses</t>
  </si>
  <si>
    <t>Total General Expenses</t>
  </si>
  <si>
    <t>Repairs</t>
  </si>
  <si>
    <t>Exterminating/Pest Control</t>
  </si>
  <si>
    <t>Groundskeeping</t>
  </si>
  <si>
    <t>Decorating</t>
  </si>
  <si>
    <t>Elevator</t>
  </si>
  <si>
    <t>Fuel (heating/hot water)</t>
  </si>
  <si>
    <t>Water/Sewer</t>
  </si>
  <si>
    <t>Gas</t>
  </si>
  <si>
    <t>Trash Removal</t>
  </si>
  <si>
    <t>Payroll/Payroll Taxes</t>
  </si>
  <si>
    <t>Insurance</t>
  </si>
  <si>
    <t>Real Estate Taxes</t>
  </si>
  <si>
    <t>Security</t>
  </si>
  <si>
    <t>Monthly and Annual Expense Information</t>
  </si>
  <si>
    <t>Total Operating Expenses</t>
  </si>
  <si>
    <t>Estimated Expense Growth Over Affordability Period</t>
  </si>
  <si>
    <t>Est. Average Percent Expense Increase</t>
  </si>
  <si>
    <t>Est. Average Percent Income Increase</t>
  </si>
  <si>
    <t>Projection for Financial Feasibility</t>
  </si>
  <si>
    <t>For Property Type*:</t>
  </si>
  <si>
    <t>Residential</t>
  </si>
  <si>
    <t>Debt Coverage Ratio</t>
  </si>
  <si>
    <t>Cash Flow after Def. Dev. Fee</t>
  </si>
  <si>
    <r>
      <rPr>
        <b/>
        <sz val="11"/>
        <color theme="5" tint="0.39997558519241921"/>
        <rFont val="Arial"/>
        <family val="2"/>
      </rPr>
      <t>Less</t>
    </r>
    <r>
      <rPr>
        <sz val="11"/>
        <color theme="1"/>
        <rFont val="Arial"/>
        <family val="2"/>
      </rPr>
      <t xml:space="preserve"> Vacancy Loss</t>
    </r>
  </si>
  <si>
    <r>
      <rPr>
        <b/>
        <sz val="11"/>
        <color theme="5" tint="0.39997558519241921"/>
        <rFont val="Arial"/>
        <family val="2"/>
      </rPr>
      <t>Less</t>
    </r>
    <r>
      <rPr>
        <sz val="11"/>
        <color theme="1"/>
        <rFont val="Arial"/>
        <family val="2"/>
      </rPr>
      <t xml:space="preserve"> Operating Expenses</t>
    </r>
  </si>
  <si>
    <r>
      <rPr>
        <b/>
        <sz val="11"/>
        <color theme="5" tint="0.39997558519241921"/>
        <rFont val="Arial"/>
        <family val="2"/>
      </rPr>
      <t>Less</t>
    </r>
    <r>
      <rPr>
        <sz val="11"/>
        <color theme="1"/>
        <rFont val="Arial"/>
        <family val="2"/>
      </rPr>
      <t xml:space="preserve"> Replacement Reserves</t>
    </r>
  </si>
  <si>
    <r>
      <rPr>
        <b/>
        <sz val="11"/>
        <color theme="5" tint="0.39997558519241921"/>
        <rFont val="Arial"/>
        <family val="2"/>
      </rPr>
      <t>Less</t>
    </r>
    <r>
      <rPr>
        <sz val="11"/>
        <color theme="1"/>
        <rFont val="Arial"/>
        <family val="2"/>
      </rPr>
      <t xml:space="preserve"> Total Debt Service</t>
    </r>
  </si>
  <si>
    <r>
      <rPr>
        <b/>
        <sz val="11"/>
        <color theme="5" tint="0.39997558519241921"/>
        <rFont val="Arial"/>
        <family val="2"/>
      </rPr>
      <t>Less</t>
    </r>
    <r>
      <rPr>
        <sz val="11"/>
        <color theme="1"/>
        <rFont val="Arial"/>
        <family val="2"/>
      </rPr>
      <t xml:space="preserve"> Deferred Developer Fee</t>
    </r>
  </si>
  <si>
    <r>
      <rPr>
        <b/>
        <sz val="11"/>
        <color theme="6" tint="-0.249977111117893"/>
        <rFont val="Arial"/>
        <family val="2"/>
      </rPr>
      <t>Plus</t>
    </r>
    <r>
      <rPr>
        <sz val="11"/>
        <color theme="1"/>
        <rFont val="Arial"/>
        <family val="2"/>
      </rPr>
      <t xml:space="preserve"> Tax Abatement</t>
    </r>
  </si>
  <si>
    <t>Net Income*</t>
  </si>
  <si>
    <t>Cash Flow*</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</si>
  <si>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</si>
  <si>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</si>
  <si>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</si>
  <si>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</si>
  <si>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</si>
  <si>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</si>
  <si>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</si>
  <si>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</si>
  <si>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</si>
  <si>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</si>
  <si>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</si>
  <si>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</si>
  <si>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</si>
  <si>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</si>
  <si>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</si>
  <si>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</si>
  <si>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</si>
  <si>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</si>
  <si>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</si>
  <si>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</si>
  <si>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af.</t>
  </si>
  <si>
    <t>ag.</t>
  </si>
  <si>
    <t>ah.</t>
  </si>
  <si>
    <t>ai.</t>
  </si>
  <si>
    <t>aj.</t>
  </si>
  <si>
    <t>ak.</t>
  </si>
  <si>
    <t>al.</t>
  </si>
  <si>
    <t>am.</t>
  </si>
  <si>
    <t>an.</t>
  </si>
  <si>
    <t>ao.</t>
  </si>
  <si>
    <t>ap.</t>
  </si>
  <si>
    <t>aq.</t>
  </si>
  <si>
    <t>ar.</t>
  </si>
  <si>
    <t>as.</t>
  </si>
  <si>
    <t>at.</t>
  </si>
  <si>
    <t>au.</t>
  </si>
  <si>
    <t>av.</t>
  </si>
  <si>
    <t>Underwriting Guidelines</t>
  </si>
  <si>
    <t>The following are underwriting guidelines for rental housing developments. Information provided should reflect the nature and true cost of the proposed project. Underwriting outside of these guidelines may be considered acceptable if proven justifiable through supporting documentation. Cost reasonableness of operating expenses will be considered. Operating expenses are outside of the underwriting criteria if they exceed the greater of $2,700 - $3,000 per unit or 35% of effective gross income.</t>
  </si>
  <si>
    <t>11-2.</t>
  </si>
  <si>
    <t>11-1.</t>
  </si>
  <si>
    <t>Vacancy Rate</t>
  </si>
  <si>
    <t>Expected Vacancy Rate</t>
  </si>
  <si>
    <t>Is vacancy rate within guidelines?</t>
  </si>
  <si>
    <t>Is management fee within guidelines?</t>
  </si>
  <si>
    <t>Expected management fee</t>
  </si>
  <si>
    <t>11-3.</t>
  </si>
  <si>
    <t>Rental Income Growth Rate</t>
  </si>
  <si>
    <t>Expected Growth rate</t>
  </si>
  <si>
    <t>Min. Rental Income Growth Rate</t>
  </si>
  <si>
    <t>Max. Rental Income Growth Rate</t>
  </si>
  <si>
    <t>Min. Vacancy Rate</t>
  </si>
  <si>
    <t>Max. Vacancy Rate</t>
  </si>
  <si>
    <t>Number of Units in Project</t>
  </si>
  <si>
    <t>Max. Management Fee</t>
  </si>
  <si>
    <t>Management Fee (max.) Guideline</t>
  </si>
  <si>
    <t>Is expected growth rate within guidelines?</t>
  </si>
  <si>
    <t>Guidelines for 1-50 units</t>
  </si>
  <si>
    <t>Guidelines for 51-100 units</t>
  </si>
  <si>
    <t>Guidelines for 101+ units</t>
  </si>
  <si>
    <t>11-4.</t>
  </si>
  <si>
    <t>Operating Expenses</t>
  </si>
  <si>
    <r>
      <rPr>
        <b/>
        <sz val="11"/>
        <color theme="1"/>
        <rFont val="Arial"/>
        <family val="2"/>
      </rPr>
      <t>Plus</t>
    </r>
    <r>
      <rPr>
        <sz val="11"/>
        <color theme="1"/>
        <rFont val="Arial"/>
        <family val="2"/>
      </rPr>
      <t xml:space="preserve"> Debt Service</t>
    </r>
  </si>
  <si>
    <t>Annual Total</t>
  </si>
  <si>
    <t>Guideline (4-month minimum)</t>
  </si>
  <si>
    <t>Guideline (6-month maximum)</t>
  </si>
  <si>
    <t>Are operating reserves within guidelines?</t>
  </si>
  <si>
    <t>Describe the source of the operating reserves for this project. They are not HOME-eligible expenses. Provide a Letter of Financial Commitment, if applicable.</t>
  </si>
  <si>
    <t>11-5.</t>
  </si>
  <si>
    <t>Annual Per Unit Rate</t>
  </si>
  <si>
    <t>New Constr.</t>
  </si>
  <si>
    <t>Rehab</t>
  </si>
  <si>
    <t>Expected Replacement Reserves</t>
  </si>
  <si>
    <t>Replacement Rsrv. Guideline (min.)</t>
  </si>
  <si>
    <t>Expected Operating Reserves</t>
  </si>
  <si>
    <t>11-6.</t>
  </si>
  <si>
    <t>Rent-Up Reserves</t>
  </si>
  <si>
    <t>3 Months Operating Expenses</t>
  </si>
  <si>
    <r>
      <rPr>
        <b/>
        <sz val="11"/>
        <color theme="1"/>
        <rFont val="Arial"/>
        <family val="2"/>
      </rPr>
      <t>Plus</t>
    </r>
    <r>
      <rPr>
        <sz val="11"/>
        <color theme="1"/>
        <rFont val="Arial"/>
        <family val="2"/>
      </rPr>
      <t xml:space="preserve"> 3 Months Debt Service</t>
    </r>
  </si>
  <si>
    <t>3-Month Max. Guideline</t>
  </si>
  <si>
    <t>Are rent-up reserves within guidelines?</t>
  </si>
  <si>
    <t>Operating Expense Growth Rate</t>
  </si>
  <si>
    <t>Min. Operating Expense Growth Rate</t>
  </si>
  <si>
    <t>Max. Operating Expense Growth Rate</t>
  </si>
  <si>
    <t>Expected Growth Rate</t>
  </si>
  <si>
    <t>Within guidelines?</t>
  </si>
  <si>
    <t>11-7.</t>
  </si>
  <si>
    <t>11-8.</t>
  </si>
  <si>
    <t>Second-Year Debt Coverage Ratio</t>
  </si>
  <si>
    <t>Min. Debt Ratio Guideline</t>
  </si>
  <si>
    <t>Max. Debt Ratio Guideline</t>
  </si>
  <si>
    <t>Expected Debt Ratio</t>
  </si>
  <si>
    <t>Are replacement rsrvs. within guidelines?</t>
  </si>
  <si>
    <t>Is debt ratio within guidelines?</t>
  </si>
  <si>
    <t>11-9.</t>
  </si>
  <si>
    <t>Development Structured With No Hard Debt</t>
  </si>
  <si>
    <t>Minimum cash flow before deferred developer fee payment - must be at least the amount of replacement reserves listed at 11-5.</t>
  </si>
  <si>
    <t>Min. Annual Cash Flow Per Unit Before Deferred Developer Fee</t>
  </si>
  <si>
    <t>Annual Cash Flow</t>
  </si>
  <si>
    <t>Divided by Number of Units</t>
  </si>
  <si>
    <t>Cash Flow Per Unit</t>
  </si>
  <si>
    <t>11-10.</t>
  </si>
  <si>
    <t>1% Spread Between Expense Growth and Income Growth</t>
  </si>
  <si>
    <t>Expense growth slightly greater than income growth</t>
  </si>
  <si>
    <t>Expected Operating Expense Growth</t>
  </si>
  <si>
    <t>Expected Rental Income Growth</t>
  </si>
  <si>
    <r>
      <rPr>
        <b/>
        <sz val="11"/>
        <color theme="1"/>
        <rFont val="Arial"/>
        <family val="2"/>
      </rPr>
      <t>Actual Spread</t>
    </r>
    <r>
      <rPr>
        <b/>
        <sz val="10"/>
        <color theme="1"/>
        <rFont val="Arial"/>
        <family val="2"/>
      </rPr>
      <t xml:space="preserve"> </t>
    </r>
    <r>
      <rPr>
        <sz val="10"/>
        <color theme="1"/>
        <rFont val="Arial"/>
        <family val="2"/>
      </rPr>
      <t>(Expense - Income)</t>
    </r>
  </si>
  <si>
    <t>12.</t>
  </si>
  <si>
    <t>Describe the data supporting the operating expense growth and rental income growth.</t>
  </si>
  <si>
    <t>13.</t>
  </si>
  <si>
    <t>If projections are outside of the underwriting guidelines, provide a detailed explanation.</t>
  </si>
  <si>
    <t>Unit # 1</t>
  </si>
  <si>
    <t>Unit # 2</t>
  </si>
  <si>
    <t>Unit # 3</t>
  </si>
  <si>
    <t>Unit # 4</t>
  </si>
  <si>
    <t>Unit # 5</t>
  </si>
  <si>
    <t>Unit # 6</t>
  </si>
  <si>
    <r>
      <t xml:space="preserve">*Replace with each unit number or street address </t>
    </r>
    <r>
      <rPr>
        <b/>
        <sz val="10"/>
        <color theme="1"/>
        <rFont val="Arial"/>
        <family val="2"/>
      </rPr>
      <t>to be assisted with HOME funds</t>
    </r>
    <r>
      <rPr>
        <sz val="10"/>
        <color theme="1"/>
        <rFont val="Arial"/>
        <family val="2"/>
      </rPr>
      <t xml:space="preserve"> &gt;</t>
    </r>
  </si>
  <si>
    <t>Additional HOME units can be added below</t>
  </si>
  <si>
    <t>Down Payment Assistance*</t>
  </si>
  <si>
    <t>Homeownership Counseling*</t>
  </si>
  <si>
    <t>SELLER'S CLOSING COSTS*</t>
  </si>
  <si>
    <t>SUBTOTAL HOME-FUNDED PROJECT COSTS</t>
  </si>
  <si>
    <t>1-1.</t>
  </si>
  <si>
    <t>2-1.</t>
  </si>
  <si>
    <t>Unit # 7</t>
  </si>
  <si>
    <t>Unit # 8</t>
  </si>
  <si>
    <t>Unit # 9</t>
  </si>
  <si>
    <t>Unit # 10</t>
  </si>
  <si>
    <t>Unit # 11</t>
  </si>
  <si>
    <t>Unit # 12</t>
  </si>
  <si>
    <t>Unit # 13</t>
  </si>
  <si>
    <t>Unit # 14</t>
  </si>
  <si>
    <t>Unit # 15</t>
  </si>
  <si>
    <t>Unit # 16</t>
  </si>
  <si>
    <t>Unit # 17</t>
  </si>
  <si>
    <t>Unit # 18</t>
  </si>
  <si>
    <t>Unit # 19</t>
  </si>
  <si>
    <t>Unit # 20</t>
  </si>
  <si>
    <t>Unit # 21</t>
  </si>
  <si>
    <t>Unit # 22</t>
  </si>
  <si>
    <t>Unit # 23</t>
  </si>
  <si>
    <t>Unit # 24</t>
  </si>
  <si>
    <t>Unit # 25</t>
  </si>
  <si>
    <t>Unit # 26</t>
  </si>
  <si>
    <t>Unit # 27</t>
  </si>
  <si>
    <t>Unit # 28</t>
  </si>
  <si>
    <t>Unit # 29</t>
  </si>
  <si>
    <t>Unit # 30</t>
  </si>
  <si>
    <t>1-2.</t>
  </si>
  <si>
    <t>2-2.</t>
  </si>
  <si>
    <t>1-3.</t>
  </si>
  <si>
    <t>2-3.</t>
  </si>
  <si>
    <t>1-4.</t>
  </si>
  <si>
    <t>2-4.</t>
  </si>
  <si>
    <t>1-5.</t>
  </si>
  <si>
    <t>2-5.</t>
  </si>
  <si>
    <t>GRAND TOTAL HOME-FUNDED PROJECT COSTS</t>
  </si>
  <si>
    <t>Total Hard &amp; Soft Developer Costs</t>
  </si>
  <si>
    <t>Total Developer Fee</t>
  </si>
  <si>
    <t>Total Down Payment Assistance*</t>
  </si>
  <si>
    <r>
      <t xml:space="preserve">Identify all </t>
    </r>
    <r>
      <rPr>
        <b/>
        <sz val="11"/>
        <color theme="3"/>
        <rFont val="Arial"/>
        <family val="2"/>
      </rPr>
      <t>HOME</t>
    </r>
    <r>
      <rPr>
        <sz val="11"/>
        <color theme="3"/>
        <rFont val="Arial"/>
        <family val="2"/>
      </rPr>
      <t xml:space="preserve"> development costs, broken down by unit. Do not include expenses that will not be reimbursed with HOME funds. Ensure total cost of each category is accurate (nothing is duplicated). The Total HOME Development Costs (orange cell; G386) should equal the HOME fund request in the Sources of Funds tab and the Total HOME Development Costs in the Project Development Costs tab. Keep HOME Subsidy Limits in mind when calculating expenses for each unit. Bright yellow cells are for Lease-to-Purchase projects only. Tables are split for 6 units per table only. Additional units should be added on successive tables below.</t>
    </r>
  </si>
  <si>
    <t>Complete the rental pro forma using reliable sources and/or industry knowledge. This will help gauge whether the project will be financially feasible for the duration of the affordability period.</t>
  </si>
  <si>
    <t>*Units must be filled within 6 months of project completion. If units are not filled within 6 months, a written marketing plan must be submitted to DMD to have them filled within 12 months (18 months total).</t>
  </si>
  <si>
    <t>Other HOME:</t>
  </si>
  <si>
    <t>Deferred Developer Fees</t>
  </si>
  <si>
    <t>Other Loans</t>
  </si>
  <si>
    <t>Pest Control</t>
  </si>
  <si>
    <t>Non-Residential Income* (specify)</t>
  </si>
  <si>
    <t>Internet</t>
  </si>
  <si>
    <t>Sq. Ft. of Floorplan</t>
  </si>
  <si>
    <t>Reported No. of Units</t>
  </si>
  <si>
    <t>Actual No. of Units</t>
  </si>
  <si>
    <r>
      <t xml:space="preserve">Other Annual Income </t>
    </r>
    <r>
      <rPr>
        <i/>
        <sz val="10"/>
        <color theme="1"/>
        <rFont val="Arial"/>
        <family val="2"/>
      </rPr>
      <t>(application fees, pet fees, etc.)</t>
    </r>
  </si>
  <si>
    <t>If any unit sizes include multiple floorplans with different rents or square footage, you may add additional rows below the corresponding unit size. Ensure the subtotal rows include any additions. Ensure Total Monthly Rent by Type is calculated for any additions.</t>
  </si>
  <si>
    <t>Rehabilitation Projects</t>
  </si>
  <si>
    <t>Current vacancy rate</t>
  </si>
  <si>
    <t>Briefly explain why the project needs rehabilitated:</t>
  </si>
  <si>
    <t>b.  Is there a waiting list?</t>
  </si>
  <si>
    <t>Needs Assessment</t>
  </si>
  <si>
    <t>Supply Analysis</t>
  </si>
  <si>
    <t>Property Name/Address</t>
  </si>
  <si>
    <t>Total Units</t>
  </si>
  <si>
    <t>Units Filled</t>
  </si>
  <si>
    <t>Net Demand</t>
  </si>
  <si>
    <t>Demand Analysis</t>
  </si>
  <si>
    <t>Number of households in market area</t>
  </si>
  <si>
    <t>Number of rental households in market area</t>
  </si>
  <si>
    <t>Targeted income range</t>
  </si>
  <si>
    <t>Number of households in targeted income range</t>
  </si>
  <si>
    <t>Low</t>
  </si>
  <si>
    <t>High</t>
  </si>
  <si>
    <t>Net demand</t>
  </si>
  <si>
    <t>Units supplied</t>
  </si>
  <si>
    <t>Market Penetration</t>
  </si>
  <si>
    <t>Units proposed</t>
  </si>
  <si>
    <t>Est. number of rental households in targeted income range</t>
  </si>
  <si>
    <t>Est. number of rental households in target income range</t>
  </si>
  <si>
    <t>Market penetration</t>
  </si>
  <si>
    <t>Additional instructions are located near the top of each tab. Cells with an asterisk* may have special notes in their corresponding input cells.</t>
  </si>
  <si>
    <t>(812) 436-7815</t>
  </si>
  <si>
    <t>Updated 9/17/2025</t>
  </si>
  <si>
    <t>This Project Budget Workbook must be submitted electronically as an Excel file as a supplement to the 2026 HOME Proposal</t>
  </si>
  <si>
    <t>** Maximum 12% of total HOME budget</t>
  </si>
  <si>
    <t>Effective June 1, 2025</t>
  </si>
  <si>
    <t>SRO (Low HOME)</t>
  </si>
  <si>
    <t>SRO (High HOME)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</si>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</sst>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0.0"/>
    <numFmt numFmtId="165" formatCode="[&lt;=9999999]###\-####;\(###\)\ ###\-####"/>
    <numFmt numFmtId="166" formatCode="&quot;$&quot;#,##0.00"/>
    <numFmt numFmtId="167" formatCode="&quot;$&quot;#,##0"/>
    <numFmt numFmtId="168" formatCode="0.0%"/>
    <numFmt numFmtId="169" formatCode="_(* #,##0_);_(* \(#,##0\);_(* &quot;-&quot;??_);_(@_)"/>
    <numFmt numFmtId="170" formatCode="_(&quot;$&quot;* #,##0_);_(&quot;$&quot;* \(#,##0\);_(&quot;$&quot;* &quot;-&quot;??_);_(@_)"/>
  </numFmts>
  <fonts count="46" x14ac:knownFonts="1">
    <font>
      <sz val="11"/>
      <color theme="1"/>
      <name val="Aptos Narrow"/>
      <family val="2"/>
      <scheme val="minor"/>
    </font>
    <font>
      <sz val="11"/>
      <color theme="1"/>
      <name val="Aptos Narrow"/>
      <family val="2"/>
      <scheme val="minor"/>
    </font>
    <font>
      <b/>
      <sz val="11"/>
      <color theme="1"/>
      <name val="Aptos Narrow"/>
      <family val="2"/>
      <scheme val="minor"/>
    </font>
    <font>
      <sz val="11"/>
      <color theme="1"/>
      <name val="Aptos"/>
      <family val="2"/>
    </font>
    <font>
      <b/>
      <sz val="11"/>
      <color theme="1"/>
      <name val="Aptos"/>
      <family val="2"/>
    </font>
    <font>
      <b/>
      <sz val="12"/>
      <color theme="1"/>
      <name val="Aptos"/>
      <family val="2"/>
    </font>
    <font>
      <sz val="10"/>
      <color theme="1"/>
      <name val="Aptos"/>
      <family val="2"/>
    </font>
    <font>
      <u/>
      <sz val="11"/>
      <color theme="10"/>
      <name val="Aptos Narrow"/>
      <family val="2"/>
      <scheme val="minor"/>
    </font>
    <font>
      <sz val="8"/>
      <name val="Aptos Narrow"/>
      <family val="2"/>
      <scheme val="minor"/>
    </font>
    <font>
      <b/>
      <i/>
      <sz val="11"/>
      <color theme="1"/>
      <name val="Aptos"/>
      <family val="2"/>
    </font>
    <font>
      <b/>
      <sz val="18"/>
      <color theme="1"/>
      <name val="Arial"/>
      <family val="2"/>
    </font>
    <font>
      <sz val="11"/>
      <color theme="1"/>
      <name val="Arial"/>
      <family val="2"/>
    </font>
    <font>
      <b/>
      <sz val="11"/>
      <color theme="1"/>
      <name val="Arial"/>
      <family val="2"/>
    </font>
    <font>
      <b/>
      <u/>
      <sz val="14"/>
      <color theme="1"/>
      <name val="Arial"/>
      <family val="2"/>
    </font>
    <font>
      <sz val="10"/>
      <color theme="1"/>
      <name val="Arial"/>
      <family val="2"/>
    </font>
    <font>
      <sz val="9"/>
      <color theme="1"/>
      <name val="Arial"/>
      <family val="2"/>
    </font>
    <font>
      <sz val="11"/>
      <color rgb="FFFF0000"/>
      <name val="Arial"/>
      <family val="2"/>
    </font>
    <font>
      <u/>
      <sz val="11"/>
      <color theme="10"/>
      <name val="Arial"/>
      <family val="2"/>
    </font>
    <font>
      <sz val="14"/>
      <color theme="1"/>
      <name val="Arial"/>
      <family val="2"/>
    </font>
    <font>
      <u/>
      <sz val="16"/>
      <color theme="1"/>
      <name val="Arial"/>
      <family val="2"/>
    </font>
    <font>
      <u/>
      <sz val="14"/>
      <color theme="1"/>
      <name val="Arial"/>
      <family val="2"/>
    </font>
    <font>
      <sz val="12"/>
      <color rgb="FFFF0000"/>
      <name val="Arial"/>
      <family val="2"/>
    </font>
    <font>
      <b/>
      <sz val="12"/>
      <color theme="1"/>
      <name val="Arial"/>
      <family val="2"/>
    </font>
    <font>
      <sz val="11"/>
      <color theme="3"/>
      <name val="Arial"/>
      <family val="2"/>
    </font>
    <font>
      <b/>
      <sz val="12"/>
      <color theme="3"/>
      <name val="Arial"/>
      <family val="2"/>
    </font>
    <font>
      <b/>
      <sz val="9"/>
      <color theme="1"/>
      <name val="Arial"/>
      <family val="2"/>
    </font>
    <font>
      <b/>
      <sz val="10"/>
      <color theme="1"/>
      <name val="Arial"/>
      <family val="2"/>
    </font>
    <font>
      <u/>
      <sz val="11"/>
      <color theme="3"/>
      <name val="Arial"/>
      <family val="2"/>
    </font>
    <font>
      <b/>
      <sz val="14"/>
      <color theme="1"/>
      <name val="Arial"/>
      <family val="2"/>
    </font>
    <font>
      <u/>
      <sz val="11"/>
      <color theme="1"/>
      <name val="Arial"/>
      <family val="2"/>
    </font>
    <font>
      <b/>
      <i/>
      <sz val="10"/>
      <color theme="1"/>
      <name val="Arial"/>
      <family val="2"/>
    </font>
    <font>
      <i/>
      <sz val="11"/>
      <color theme="1"/>
      <name val="Arial"/>
      <family val="2"/>
    </font>
    <font>
      <b/>
      <i/>
      <sz val="11"/>
      <color theme="1"/>
      <name val="Arial"/>
      <family val="2"/>
    </font>
    <font>
      <i/>
      <sz val="10"/>
      <color theme="1"/>
      <name val="Arial"/>
      <family val="2"/>
    </font>
    <font>
      <sz val="8"/>
      <color theme="1"/>
      <name val="Arial"/>
      <family val="2"/>
    </font>
    <font>
      <sz val="11"/>
      <name val="Arial"/>
      <family val="2"/>
    </font>
    <font>
      <b/>
      <sz val="9"/>
      <color theme="3"/>
      <name val="Arial"/>
      <family val="2"/>
    </font>
    <font>
      <b/>
      <i/>
      <sz val="9"/>
      <color theme="3"/>
      <name val="Arial"/>
      <family val="2"/>
    </font>
    <font>
      <sz val="10"/>
      <name val="Arial"/>
      <family val="2"/>
    </font>
    <font>
      <b/>
      <sz val="11"/>
      <color theme="3"/>
      <name val="Arial"/>
      <family val="2"/>
    </font>
    <font>
      <b/>
      <sz val="10.5"/>
      <color theme="1"/>
      <name val="Arial"/>
      <family val="2"/>
    </font>
    <font>
      <i/>
      <sz val="9"/>
      <color theme="1"/>
      <name val="Arial"/>
      <family val="2"/>
    </font>
    <font>
      <b/>
      <sz val="11"/>
      <color theme="5" tint="0.39997558519241921"/>
      <name val="Arial"/>
      <family val="2"/>
    </font>
    <font>
      <b/>
      <sz val="11"/>
      <color theme="6" tint="-0.249977111117893"/>
      <name val="Arial"/>
      <family val="2"/>
    </font>
    <font>
      <b/>
      <sz val="12"/>
      <name val="Arial"/>
      <family val="2"/>
    </font>
    <font>
      <b/>
      <sz val="8"/>
      <color theme="3"/>
      <name val="Arial"/>
      <family val="2"/>
    </font>
  </fonts>
  <fills count="14">
    <fill>
      <patternFill patternType="none"/>
    </fill>
    <fill>
      <patternFill patternType="gray125"/>
    </fill>
    <fill>
      <patternFill patternType="solid">
        <fgColor rgb="FFFFFFCC"/>
        <bgColor indexed="64"/>
      </patternFill>
    </fill>
    <fill>
      <patternFill patternType="solid">
        <fgColor theme="2" tint="-9.9978637043366805E-2"/>
        <bgColor indexed="64"/>
      </patternFill>
    </fill>
    <fill>
      <patternFill patternType="solid">
        <fgColor theme="3" tint="0.749992370372631"/>
        <bgColor indexed="64"/>
      </patternFill>
    </fill>
    <fill>
      <patternFill patternType="solid">
        <fgColor theme="3" tint="0.89999084444715716"/>
        <bgColor indexed="64"/>
      </patternFill>
    </fill>
    <fill>
      <patternFill patternType="solid">
        <fgColor theme="0"/>
        <bgColor indexed="64"/>
      </patternFill>
    </fill>
    <fill>
      <patternFill patternType="solid">
        <fgColor theme="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0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diagonal/>
    </border>
    <border>
      <left style="thin">
        <color theme="5"/>
      </left>
      <right style="thin">
        <color theme="5"/>
      </right>
      <top style="thin">
        <color theme="5"/>
      </top>
      <bottom style="thin">
        <color theme="5"/>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medium">
        <color indexed="64"/>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3" fontId="1" fillId="0" borderId="0" applyFont="0" applyFill="0" applyBorder="0" applyAlignment="0" applyProtection="0"/>
  </cellStyleXfs>
  <cellXfs count="844">
    <xf numFmtId="0" fontId="0" fillId="0" borderId="0" xfId="0"/>
    <xf numFmtId="0" fontId="4" fillId="5" borderId="7"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3" fillId="6" borderId="0" xfId="0" applyFont="1" applyFill="1"/>
    <xf numFmtId="49" fontId="3" fillId="6" borderId="0" xfId="0" applyNumberFormat="1" applyFont="1" applyFill="1"/>
    <xf numFmtId="0" fontId="6" fillId="6" borderId="0" xfId="0" applyFont="1" applyFill="1"/>
    <xf numFmtId="0" fontId="4" fillId="6" borderId="0" xfId="0" applyFont="1" applyFill="1" applyAlignment="1">
      <alignment horizontal="center" vertical="center" wrapText="1"/>
    </xf>
    <xf numFmtId="0" fontId="3" fillId="6" borderId="5" xfId="0" applyFont="1" applyFill="1" applyBorder="1" applyAlignment="1">
      <alignment horizontal="center"/>
    </xf>
    <xf numFmtId="167" fontId="3" fillId="6" borderId="3" xfId="0" applyNumberFormat="1" applyFont="1" applyFill="1" applyBorder="1" applyAlignment="1">
      <alignment horizontal="center"/>
    </xf>
    <xf numFmtId="0" fontId="3" fillId="6" borderId="5" xfId="0" applyFont="1" applyFill="1" applyBorder="1" applyAlignment="1">
      <alignment horizontal="center" vertical="center"/>
    </xf>
    <xf numFmtId="167" fontId="3" fillId="6" borderId="1" xfId="0" applyNumberFormat="1" applyFont="1" applyFill="1" applyBorder="1" applyAlignment="1">
      <alignment horizontal="center" vertical="center"/>
    </xf>
    <xf numFmtId="0" fontId="3" fillId="7" borderId="5" xfId="0" applyFont="1" applyFill="1" applyBorder="1" applyAlignment="1">
      <alignment horizontal="center"/>
    </xf>
    <xf numFmtId="167" fontId="3" fillId="7" borderId="3" xfId="0" applyNumberFormat="1" applyFont="1" applyFill="1" applyBorder="1" applyAlignment="1">
      <alignment horizontal="center"/>
    </xf>
    <xf numFmtId="0" fontId="3" fillId="7" borderId="12" xfId="0" applyFont="1" applyFill="1" applyBorder="1" applyAlignment="1">
      <alignment horizontal="center"/>
    </xf>
    <xf numFmtId="167" fontId="3" fillId="7" borderId="11" xfId="0" applyNumberFormat="1" applyFont="1" applyFill="1" applyBorder="1" applyAlignment="1">
      <alignment horizontal="center"/>
    </xf>
    <xf numFmtId="0" fontId="3" fillId="7" borderId="5" xfId="0" applyFont="1" applyFill="1" applyBorder="1" applyAlignment="1">
      <alignment horizontal="center" vertical="center"/>
    </xf>
    <xf numFmtId="0" fontId="3" fillId="7" borderId="12" xfId="0" applyFont="1" applyFill="1" applyBorder="1" applyAlignment="1">
      <alignment horizontal="center" vertical="center"/>
    </xf>
    <xf numFmtId="167" fontId="3" fillId="7" borderId="1" xfId="0" applyNumberFormat="1" applyFont="1" applyFill="1" applyBorder="1" applyAlignment="1">
      <alignment horizontal="center" vertical="center"/>
    </xf>
    <xf numFmtId="167" fontId="3" fillId="6" borderId="3" xfId="0" applyNumberFormat="1" applyFont="1" applyFill="1" applyBorder="1" applyAlignment="1">
      <alignment horizontal="center" vertical="center"/>
    </xf>
    <xf numFmtId="167" fontId="3" fillId="7" borderId="3" xfId="0" applyNumberFormat="1" applyFont="1" applyFill="1" applyBorder="1" applyAlignment="1">
      <alignment horizontal="center" vertical="center"/>
    </xf>
    <xf numFmtId="167" fontId="3" fillId="7" borderId="2" xfId="0" applyNumberFormat="1" applyFont="1" applyFill="1" applyBorder="1" applyAlignment="1">
      <alignment horizontal="center" vertical="center"/>
    </xf>
    <xf numFmtId="167" fontId="3" fillId="7" borderId="11" xfId="0" applyNumberFormat="1" applyFont="1" applyFill="1" applyBorder="1" applyAlignment="1">
      <alignment horizontal="center" vertical="center"/>
    </xf>
    <xf numFmtId="167" fontId="6" fillId="7" borderId="1" xfId="1" applyNumberFormat="1" applyFont="1" applyFill="1" applyBorder="1" applyAlignment="1">
      <alignment horizontal="center"/>
    </xf>
    <xf numFmtId="9" fontId="6" fillId="7" borderId="1" xfId="0" applyNumberFormat="1" applyFont="1" applyFill="1" applyBorder="1" applyAlignment="1">
      <alignment horizontal="center"/>
    </xf>
    <xf numFmtId="167" fontId="6" fillId="6" borderId="1" xfId="1" applyNumberFormat="1" applyFont="1" applyFill="1" applyBorder="1" applyAlignment="1">
      <alignment horizontal="center"/>
    </xf>
    <xf numFmtId="9" fontId="6" fillId="6" borderId="1" xfId="0" applyNumberFormat="1" applyFont="1" applyFill="1" applyBorder="1" applyAlignment="1">
      <alignment horizontal="center"/>
    </xf>
    <xf numFmtId="167" fontId="6" fillId="7" borderId="2" xfId="1" applyNumberFormat="1" applyFont="1" applyFill="1" applyBorder="1" applyAlignment="1">
      <alignment horizontal="center"/>
    </xf>
    <xf numFmtId="9" fontId="6" fillId="7" borderId="2" xfId="0" applyNumberFormat="1" applyFont="1" applyFill="1" applyBorder="1" applyAlignment="1">
      <alignment horizontal="center"/>
    </xf>
    <xf numFmtId="49" fontId="2" fillId="6" borderId="0" xfId="0" applyNumberFormat="1" applyFont="1" applyFill="1"/>
    <xf numFmtId="0" fontId="2" fillId="6" borderId="0" xfId="0" applyFont="1" applyFill="1"/>
    <xf numFmtId="0" fontId="0" fillId="6" borderId="0" xfId="0" applyFill="1"/>
    <xf numFmtId="49" fontId="0" fillId="6" borderId="0" xfId="0" applyNumberFormat="1" applyFill="1"/>
    <xf numFmtId="0" fontId="6" fillId="6" borderId="0" xfId="0" applyFont="1" applyFill="1" applyAlignment="1">
      <alignment horizontal="left"/>
    </xf>
    <xf numFmtId="49" fontId="6" fillId="6" borderId="0" xfId="0" applyNumberFormat="1" applyFont="1" applyFill="1"/>
    <xf numFmtId="0" fontId="9" fillId="6" borderId="0" xfId="0" applyFont="1" applyFill="1" applyAlignment="1">
      <alignment vertical="center"/>
    </xf>
    <xf numFmtId="0" fontId="11" fillId="6" borderId="0" xfId="0" applyFont="1" applyFill="1" applyAlignment="1">
      <alignment vertical="center"/>
    </xf>
    <xf numFmtId="0" fontId="12" fillId="6" borderId="0" xfId="0" applyFont="1" applyFill="1" applyAlignment="1">
      <alignment horizontal="center" vertical="center"/>
    </xf>
    <xf numFmtId="0" fontId="12" fillId="6" borderId="0" xfId="0" applyFont="1" applyFill="1" applyAlignment="1">
      <alignment vertical="top"/>
    </xf>
    <xf numFmtId="49" fontId="11" fillId="6" borderId="0" xfId="0" applyNumberFormat="1" applyFont="1" applyFill="1" applyAlignment="1">
      <alignment horizontal="right" vertical="top"/>
    </xf>
    <xf numFmtId="0" fontId="11" fillId="6" borderId="0" xfId="0" applyFont="1" applyFill="1" applyAlignment="1">
      <alignment vertical="top"/>
    </xf>
    <xf numFmtId="49" fontId="11" fillId="6" borderId="0" xfId="0" applyNumberFormat="1" applyFont="1" applyFill="1" applyAlignment="1">
      <alignment horizontal="right" vertical="center"/>
    </xf>
    <xf numFmtId="0" fontId="20" fillId="6" borderId="0" xfId="0" applyFont="1" applyFill="1" applyAlignment="1">
      <alignment horizontal="center" vertical="center" wrapText="1"/>
    </xf>
    <xf numFmtId="0" fontId="11" fillId="6" borderId="0" xfId="0" applyFont="1" applyFill="1"/>
    <xf numFmtId="0" fontId="22" fillId="6" borderId="0" xfId="0" applyFont="1" applyFill="1" applyAlignment="1">
      <alignment horizontal="center" vertical="center"/>
    </xf>
    <xf numFmtId="49" fontId="12" fillId="4" borderId="3" xfId="0" applyNumberFormat="1" applyFont="1" applyFill="1" applyBorder="1" applyAlignment="1">
      <alignment horizontal="left"/>
    </xf>
    <xf numFmtId="49" fontId="11" fillId="6" borderId="0" xfId="0" applyNumberFormat="1" applyFont="1" applyFill="1" applyAlignment="1">
      <alignment horizontal="left"/>
    </xf>
    <xf numFmtId="0" fontId="11" fillId="6" borderId="3" xfId="0" applyFont="1" applyFill="1" applyBorder="1"/>
    <xf numFmtId="0" fontId="11" fillId="6" borderId="5" xfId="0" applyFont="1" applyFill="1" applyBorder="1"/>
    <xf numFmtId="0" fontId="11" fillId="2" borderId="1" xfId="0" applyFont="1" applyFill="1" applyBorder="1" applyAlignment="1">
      <alignment horizontal="left"/>
    </xf>
    <xf numFmtId="0" fontId="11" fillId="6" borderId="0" xfId="0" applyFont="1" applyFill="1" applyAlignment="1">
      <alignment horizontal="left"/>
    </xf>
    <xf numFmtId="49" fontId="11" fillId="6" borderId="0" xfId="0" applyNumberFormat="1" applyFont="1" applyFill="1" applyAlignment="1">
      <alignment horizontal="left" vertical="center"/>
    </xf>
    <xf numFmtId="0" fontId="25" fillId="6" borderId="1" xfId="0" applyFont="1" applyFill="1" applyBorder="1" applyAlignment="1">
      <alignment horizontal="center" vertical="center"/>
    </xf>
    <xf numFmtId="165" fontId="11" fillId="2" borderId="1" xfId="0" applyNumberFormat="1" applyFont="1" applyFill="1" applyBorder="1"/>
    <xf numFmtId="165" fontId="11" fillId="6" borderId="0" xfId="0" applyNumberFormat="1" applyFont="1" applyFill="1"/>
    <xf numFmtId="44" fontId="11" fillId="6" borderId="1" xfId="1" applyFont="1" applyFill="1" applyBorder="1" applyAlignment="1"/>
    <xf numFmtId="44" fontId="11" fillId="6" borderId="0" xfId="1" applyFont="1" applyFill="1" applyAlignment="1"/>
    <xf numFmtId="0" fontId="11" fillId="6" borderId="11" xfId="0" applyFont="1" applyFill="1" applyBorder="1"/>
    <xf numFmtId="0" fontId="11" fillId="6" borderId="12" xfId="0" applyFont="1" applyFill="1" applyBorder="1"/>
    <xf numFmtId="0" fontId="11" fillId="6" borderId="7" xfId="0" applyFont="1" applyFill="1" applyBorder="1"/>
    <xf numFmtId="0" fontId="15" fillId="6" borderId="8" xfId="0" applyFont="1" applyFill="1" applyBorder="1"/>
    <xf numFmtId="0" fontId="14" fillId="6" borderId="0" xfId="0" applyFont="1" applyFill="1"/>
    <xf numFmtId="0" fontId="11" fillId="6" borderId="4" xfId="0" applyFont="1" applyFill="1" applyBorder="1"/>
    <xf numFmtId="0" fontId="12" fillId="6" borderId="3" xfId="0" applyFont="1" applyFill="1" applyBorder="1"/>
    <xf numFmtId="0" fontId="11" fillId="6" borderId="8" xfId="0" applyFont="1" applyFill="1" applyBorder="1"/>
    <xf numFmtId="0" fontId="11" fillId="6" borderId="9" xfId="0" applyFont="1" applyFill="1" applyBorder="1" applyAlignment="1">
      <alignment horizontal="center"/>
    </xf>
    <xf numFmtId="0" fontId="11" fillId="6" borderId="1" xfId="0" applyFont="1" applyFill="1" applyBorder="1" applyAlignment="1">
      <alignment horizontal="center"/>
    </xf>
    <xf numFmtId="49" fontId="11" fillId="6" borderId="0" xfId="0" applyNumberFormat="1" applyFont="1" applyFill="1" applyAlignment="1">
      <alignment horizontal="center" vertical="center" wrapText="1"/>
    </xf>
    <xf numFmtId="0" fontId="12" fillId="5" borderId="2" xfId="0" applyFont="1" applyFill="1" applyBorder="1" applyAlignment="1">
      <alignment horizontal="center" vertical="center" wrapText="1"/>
    </xf>
    <xf numFmtId="0" fontId="11" fillId="6" borderId="0" xfId="0" applyFont="1" applyFill="1" applyAlignment="1">
      <alignment horizontal="center" vertical="center" wrapText="1"/>
    </xf>
    <xf numFmtId="44" fontId="11" fillId="6" borderId="1" xfId="1" applyFont="1" applyFill="1" applyBorder="1" applyAlignment="1">
      <alignment horizontal="left"/>
    </xf>
    <xf numFmtId="44" fontId="11" fillId="3" borderId="1" xfId="1" applyFont="1" applyFill="1" applyBorder="1" applyAlignment="1">
      <alignment horizontal="left"/>
    </xf>
    <xf numFmtId="44" fontId="11" fillId="2" borderId="1" xfId="1" applyFont="1" applyFill="1" applyBorder="1" applyAlignment="1">
      <alignment horizontal="left"/>
    </xf>
    <xf numFmtId="0" fontId="16" fillId="6" borderId="0" xfId="0" applyFont="1" applyFill="1"/>
    <xf numFmtId="0" fontId="11" fillId="6" borderId="10" xfId="0" applyFont="1" applyFill="1" applyBorder="1"/>
    <xf numFmtId="44" fontId="11" fillId="6" borderId="2" xfId="1" applyFont="1" applyFill="1" applyBorder="1" applyAlignment="1">
      <alignment horizontal="left"/>
    </xf>
    <xf numFmtId="44" fontId="11" fillId="2" borderId="2" xfId="1" applyFont="1" applyFill="1" applyBorder="1" applyAlignment="1">
      <alignment horizontal="left"/>
    </xf>
    <xf numFmtId="0" fontId="12" fillId="6" borderId="21" xfId="0" applyFont="1" applyFill="1" applyBorder="1"/>
    <xf numFmtId="0" fontId="12" fillId="6" borderId="22" xfId="0" applyFont="1" applyFill="1" applyBorder="1"/>
    <xf numFmtId="44" fontId="12" fillId="6" borderId="19" xfId="1" applyFont="1" applyFill="1" applyBorder="1" applyAlignment="1">
      <alignment horizontal="left"/>
    </xf>
    <xf numFmtId="44" fontId="12" fillId="6" borderId="20" xfId="1" applyFont="1" applyFill="1" applyBorder="1" applyAlignment="1">
      <alignment horizontal="left"/>
    </xf>
    <xf numFmtId="0" fontId="12" fillId="6" borderId="13" xfId="0" applyFont="1" applyFill="1" applyBorder="1"/>
    <xf numFmtId="49" fontId="12" fillId="6" borderId="0" xfId="0" applyNumberFormat="1" applyFont="1" applyFill="1" applyAlignment="1">
      <alignment horizontal="center" vertical="center"/>
    </xf>
    <xf numFmtId="0" fontId="12" fillId="5" borderId="2" xfId="0" applyFont="1" applyFill="1" applyBorder="1" applyAlignment="1">
      <alignment horizontal="center" vertical="center"/>
    </xf>
    <xf numFmtId="0" fontId="12" fillId="6" borderId="13" xfId="0" applyFont="1" applyFill="1" applyBorder="1" applyAlignment="1">
      <alignment horizontal="center" vertical="center"/>
    </xf>
    <xf numFmtId="10" fontId="11" fillId="6" borderId="1" xfId="2" applyNumberFormat="1" applyFont="1" applyFill="1" applyBorder="1" applyAlignment="1">
      <alignment horizontal="center"/>
    </xf>
    <xf numFmtId="44" fontId="11" fillId="6" borderId="12" xfId="1" applyFont="1" applyFill="1" applyBorder="1" applyAlignment="1">
      <alignment horizontal="left"/>
    </xf>
    <xf numFmtId="10" fontId="11" fillId="6" borderId="2" xfId="2" applyNumberFormat="1" applyFont="1" applyFill="1" applyBorder="1" applyAlignment="1">
      <alignment horizontal="center"/>
    </xf>
    <xf numFmtId="9" fontId="12" fillId="6" borderId="20" xfId="2" applyFont="1" applyFill="1" applyBorder="1" applyAlignment="1">
      <alignment horizontal="center"/>
    </xf>
    <xf numFmtId="49" fontId="11" fillId="6" borderId="0" xfId="0" applyNumberFormat="1" applyFont="1" applyFill="1"/>
    <xf numFmtId="44" fontId="11" fillId="6" borderId="1" xfId="0" applyNumberFormat="1" applyFont="1" applyFill="1" applyBorder="1" applyAlignment="1">
      <alignment horizontal="left"/>
    </xf>
    <xf numFmtId="0" fontId="11" fillId="0" borderId="1" xfId="0" applyFont="1" applyBorder="1" applyAlignment="1">
      <alignment horizontal="center"/>
    </xf>
    <xf numFmtId="0" fontId="26" fillId="6" borderId="0" xfId="0" applyFont="1" applyFill="1"/>
    <xf numFmtId="0" fontId="12" fillId="6" borderId="0" xfId="0" applyFont="1" applyFill="1" applyAlignment="1">
      <alignment horizontal="center"/>
    </xf>
    <xf numFmtId="0" fontId="26" fillId="5" borderId="3" xfId="0" applyFont="1" applyFill="1" applyBorder="1" applyAlignment="1">
      <alignment horizontal="center" vertical="center" wrapText="1"/>
    </xf>
    <xf numFmtId="0" fontId="26" fillId="5" borderId="16" xfId="0" applyFont="1" applyFill="1" applyBorder="1" applyAlignment="1">
      <alignment horizontal="center" vertical="center" wrapText="1"/>
    </xf>
    <xf numFmtId="0" fontId="26" fillId="6" borderId="0" xfId="0" applyFont="1" applyFill="1" applyAlignment="1">
      <alignment horizontal="center" vertical="center" wrapText="1"/>
    </xf>
    <xf numFmtId="0" fontId="11" fillId="2" borderId="1" xfId="0" applyFont="1" applyFill="1" applyBorder="1" applyAlignment="1">
      <alignment horizontal="center"/>
    </xf>
    <xf numFmtId="0" fontId="11" fillId="2" borderId="3" xfId="0" applyFont="1" applyFill="1" applyBorder="1" applyAlignment="1">
      <alignment horizontal="center"/>
    </xf>
    <xf numFmtId="0" fontId="11" fillId="2" borderId="16" xfId="0" applyFont="1" applyFill="1" applyBorder="1" applyAlignment="1">
      <alignment horizontal="center"/>
    </xf>
    <xf numFmtId="9" fontId="11" fillId="6" borderId="1" xfId="0" applyNumberFormat="1" applyFont="1" applyFill="1" applyBorder="1" applyAlignment="1">
      <alignment horizontal="center"/>
    </xf>
    <xf numFmtId="0" fontId="11" fillId="3" borderId="16" xfId="0" applyFont="1" applyFill="1" applyBorder="1" applyAlignment="1">
      <alignment horizontal="center"/>
    </xf>
    <xf numFmtId="0" fontId="11" fillId="2" borderId="11" xfId="0" applyFont="1" applyFill="1" applyBorder="1" applyAlignment="1">
      <alignment horizontal="center"/>
    </xf>
    <xf numFmtId="0" fontId="11" fillId="3" borderId="18" xfId="0" applyFont="1" applyFill="1" applyBorder="1" applyAlignment="1">
      <alignment horizontal="center"/>
    </xf>
    <xf numFmtId="0" fontId="11" fillId="6" borderId="2" xfId="0" applyFont="1" applyFill="1" applyBorder="1" applyAlignment="1">
      <alignment horizontal="center"/>
    </xf>
    <xf numFmtId="0" fontId="14" fillId="6" borderId="10" xfId="0" applyFont="1" applyFill="1" applyBorder="1" applyAlignment="1">
      <alignment vertical="center"/>
    </xf>
    <xf numFmtId="0" fontId="12" fillId="6" borderId="19" xfId="0" applyFont="1" applyFill="1" applyBorder="1" applyAlignment="1">
      <alignment horizontal="center"/>
    </xf>
    <xf numFmtId="0" fontId="12" fillId="6" borderId="20" xfId="0" applyFont="1" applyFill="1" applyBorder="1" applyAlignment="1">
      <alignment horizontal="center"/>
    </xf>
    <xf numFmtId="0" fontId="14" fillId="6" borderId="0" xfId="0" applyFont="1" applyFill="1" applyAlignment="1">
      <alignment horizontal="left" vertical="center"/>
    </xf>
    <xf numFmtId="0" fontId="12" fillId="6" borderId="1" xfId="0" applyFont="1" applyFill="1" applyBorder="1" applyAlignment="1">
      <alignment horizontal="left" vertical="center"/>
    </xf>
    <xf numFmtId="0" fontId="12" fillId="6" borderId="5" xfId="0" applyFont="1" applyFill="1" applyBorder="1" applyAlignment="1">
      <alignment horizontal="center" vertical="center"/>
    </xf>
    <xf numFmtId="0" fontId="12" fillId="6" borderId="1" xfId="0" applyFont="1" applyFill="1" applyBorder="1"/>
    <xf numFmtId="49" fontId="12" fillId="4" borderId="3" xfId="0" applyNumberFormat="1" applyFont="1" applyFill="1" applyBorder="1"/>
    <xf numFmtId="49" fontId="12" fillId="6" borderId="0" xfId="0" applyNumberFormat="1" applyFont="1" applyFill="1" applyAlignment="1">
      <alignment horizontal="center" vertical="center" wrapText="1"/>
    </xf>
    <xf numFmtId="0" fontId="12" fillId="5" borderId="15"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6" borderId="0" xfId="0" applyFont="1" applyFill="1" applyAlignment="1">
      <alignment horizontal="center" vertical="center" wrapText="1"/>
    </xf>
    <xf numFmtId="44" fontId="11" fillId="2" borderId="45" xfId="1" applyFont="1" applyFill="1" applyBorder="1"/>
    <xf numFmtId="14" fontId="11" fillId="2" borderId="5" xfId="0" applyNumberFormat="1" applyFont="1" applyFill="1" applyBorder="1"/>
    <xf numFmtId="0" fontId="29" fillId="2" borderId="8" xfId="0" applyFont="1" applyFill="1" applyBorder="1"/>
    <xf numFmtId="44" fontId="11" fillId="2" borderId="15" xfId="1" applyFont="1" applyFill="1" applyBorder="1"/>
    <xf numFmtId="14" fontId="11" fillId="2" borderId="1" xfId="0" applyNumberFormat="1" applyFont="1" applyFill="1" applyBorder="1"/>
    <xf numFmtId="0" fontId="29" fillId="2" borderId="5" xfId="0" applyFont="1" applyFill="1" applyBorder="1"/>
    <xf numFmtId="44" fontId="11" fillId="2" borderId="1" xfId="1" applyFont="1" applyFill="1" applyBorder="1"/>
    <xf numFmtId="0" fontId="11" fillId="2" borderId="12" xfId="0" applyFont="1" applyFill="1" applyBorder="1"/>
    <xf numFmtId="0" fontId="11" fillId="2" borderId="1" xfId="0" applyFont="1" applyFill="1" applyBorder="1"/>
    <xf numFmtId="44" fontId="12" fillId="6" borderId="1" xfId="0" applyNumberFormat="1" applyFont="1" applyFill="1" applyBorder="1"/>
    <xf numFmtId="10" fontId="11" fillId="2" borderId="1" xfId="2" applyNumberFormat="1" applyFont="1" applyFill="1" applyBorder="1" applyAlignment="1">
      <alignment horizontal="center"/>
    </xf>
    <xf numFmtId="49" fontId="12" fillId="6" borderId="0" xfId="0" applyNumberFormat="1" applyFont="1" applyFill="1"/>
    <xf numFmtId="0" fontId="12" fillId="5" borderId="8" xfId="0" applyFont="1" applyFill="1" applyBorder="1" applyAlignment="1">
      <alignment horizontal="center" vertical="center"/>
    </xf>
    <xf numFmtId="0" fontId="12" fillId="5" borderId="15" xfId="0" applyFont="1" applyFill="1" applyBorder="1" applyAlignment="1">
      <alignment horizontal="center" vertical="center"/>
    </xf>
    <xf numFmtId="0" fontId="12" fillId="6" borderId="0" xfId="0" applyFont="1" applyFill="1"/>
    <xf numFmtId="0" fontId="11" fillId="2" borderId="9" xfId="0" applyFont="1" applyFill="1" applyBorder="1"/>
    <xf numFmtId="0" fontId="11" fillId="2" borderId="7" xfId="0" applyFont="1" applyFill="1" applyBorder="1"/>
    <xf numFmtId="44" fontId="12" fillId="6" borderId="1" xfId="1" applyFont="1" applyFill="1" applyBorder="1"/>
    <xf numFmtId="0" fontId="11" fillId="2" borderId="4" xfId="0" applyFont="1" applyFill="1" applyBorder="1"/>
    <xf numFmtId="10" fontId="11" fillId="2" borderId="1" xfId="2" applyNumberFormat="1" applyFont="1" applyFill="1" applyBorder="1"/>
    <xf numFmtId="0" fontId="11" fillId="2" borderId="3" xfId="0" applyFont="1" applyFill="1" applyBorder="1" applyAlignment="1">
      <alignment horizontal="center" vertical="center"/>
    </xf>
    <xf numFmtId="44" fontId="11" fillId="6" borderId="1" xfId="1" applyFont="1" applyFill="1" applyBorder="1"/>
    <xf numFmtId="44" fontId="11" fillId="6" borderId="1" xfId="0" applyNumberFormat="1" applyFont="1" applyFill="1" applyBorder="1"/>
    <xf numFmtId="0" fontId="11" fillId="2" borderId="1" xfId="0" applyFont="1" applyFill="1" applyBorder="1" applyAlignment="1">
      <alignment horizontal="center" vertical="center"/>
    </xf>
    <xf numFmtId="0" fontId="11" fillId="2" borderId="3" xfId="0" applyFont="1" applyFill="1" applyBorder="1"/>
    <xf numFmtId="44" fontId="12" fillId="9" borderId="1" xfId="0" applyNumberFormat="1" applyFont="1" applyFill="1" applyBorder="1"/>
    <xf numFmtId="0" fontId="12" fillId="6" borderId="1" xfId="0" applyFont="1" applyFill="1" applyBorder="1" applyAlignment="1">
      <alignment horizontal="center" vertical="center"/>
    </xf>
    <xf numFmtId="0" fontId="12" fillId="6" borderId="15" xfId="0" applyFont="1" applyFill="1" applyBorder="1" applyAlignment="1">
      <alignment horizontal="center" vertical="center" wrapText="1"/>
    </xf>
    <xf numFmtId="0" fontId="12" fillId="2" borderId="4" xfId="0" applyFont="1" applyFill="1" applyBorder="1" applyAlignment="1">
      <alignment horizontal="center" vertical="center" wrapText="1"/>
    </xf>
    <xf numFmtId="166" fontId="14" fillId="2" borderId="1" xfId="1" applyNumberFormat="1" applyFont="1" applyFill="1" applyBorder="1"/>
    <xf numFmtId="166" fontId="14" fillId="6" borderId="1" xfId="1" applyNumberFormat="1" applyFont="1" applyFill="1" applyBorder="1"/>
    <xf numFmtId="0" fontId="14" fillId="2" borderId="2" xfId="0" applyFont="1" applyFill="1" applyBorder="1"/>
    <xf numFmtId="166" fontId="14" fillId="2" borderId="2" xfId="1" applyNumberFormat="1" applyFont="1" applyFill="1" applyBorder="1"/>
    <xf numFmtId="166" fontId="14" fillId="2" borderId="15" xfId="1" applyNumberFormat="1" applyFont="1" applyFill="1" applyBorder="1"/>
    <xf numFmtId="166" fontId="14" fillId="6" borderId="15" xfId="1" applyNumberFormat="1" applyFont="1" applyFill="1" applyBorder="1"/>
    <xf numFmtId="166" fontId="14" fillId="2" borderId="5" xfId="0" applyNumberFormat="1" applyFont="1" applyFill="1" applyBorder="1"/>
    <xf numFmtId="166" fontId="14" fillId="2" borderId="1" xfId="0" applyNumberFormat="1" applyFont="1" applyFill="1" applyBorder="1"/>
    <xf numFmtId="0" fontId="11" fillId="2" borderId="0" xfId="0" applyFont="1" applyFill="1"/>
    <xf numFmtId="166" fontId="14" fillId="2" borderId="2" xfId="0" applyNumberFormat="1" applyFont="1" applyFill="1" applyBorder="1"/>
    <xf numFmtId="166" fontId="14" fillId="2" borderId="15" xfId="0" applyNumberFormat="1" applyFont="1" applyFill="1" applyBorder="1"/>
    <xf numFmtId="0" fontId="11" fillId="2" borderId="14" xfId="0" applyFont="1" applyFill="1" applyBorder="1"/>
    <xf numFmtId="0" fontId="11" fillId="2" borderId="15" xfId="0" applyFont="1" applyFill="1" applyBorder="1"/>
    <xf numFmtId="166" fontId="14" fillId="3" borderId="15" xfId="0" applyNumberFormat="1" applyFont="1" applyFill="1" applyBorder="1"/>
    <xf numFmtId="0" fontId="11" fillId="6" borderId="13" xfId="0" applyFont="1" applyFill="1" applyBorder="1"/>
    <xf numFmtId="166" fontId="14" fillId="3" borderId="1" xfId="0" applyNumberFormat="1" applyFont="1" applyFill="1" applyBorder="1"/>
    <xf numFmtId="166" fontId="14" fillId="2" borderId="9" xfId="0" applyNumberFormat="1" applyFont="1" applyFill="1" applyBorder="1"/>
    <xf numFmtId="166" fontId="14" fillId="6" borderId="48" xfId="1" applyNumberFormat="1" applyFont="1" applyFill="1" applyBorder="1"/>
    <xf numFmtId="49" fontId="12" fillId="6" borderId="21" xfId="0" applyNumberFormat="1" applyFont="1" applyFill="1" applyBorder="1"/>
    <xf numFmtId="166" fontId="32" fillId="8" borderId="19" xfId="0" applyNumberFormat="1" applyFont="1" applyFill="1" applyBorder="1" applyAlignment="1">
      <alignment horizontal="right"/>
    </xf>
    <xf numFmtId="166" fontId="30" fillId="6" borderId="19" xfId="0" applyNumberFormat="1" applyFont="1" applyFill="1" applyBorder="1"/>
    <xf numFmtId="166" fontId="30" fillId="9" borderId="47" xfId="0" applyNumberFormat="1" applyFont="1" applyFill="1" applyBorder="1"/>
    <xf numFmtId="49" fontId="26" fillId="6" borderId="26" xfId="0" applyNumberFormat="1" applyFont="1" applyFill="1" applyBorder="1"/>
    <xf numFmtId="166" fontId="14" fillId="6" borderId="46" xfId="1" applyNumberFormat="1" applyFont="1" applyFill="1" applyBorder="1"/>
    <xf numFmtId="44" fontId="11" fillId="6" borderId="0" xfId="1" applyFont="1" applyFill="1"/>
    <xf numFmtId="49" fontId="14" fillId="6" borderId="0" xfId="0" applyNumberFormat="1" applyFont="1" applyFill="1"/>
    <xf numFmtId="0" fontId="32" fillId="2" borderId="19" xfId="0" applyFont="1" applyFill="1" applyBorder="1" applyAlignment="1">
      <alignment horizontal="center" vertical="center" wrapText="1"/>
    </xf>
    <xf numFmtId="0" fontId="32" fillId="2" borderId="20" xfId="0" applyFont="1" applyFill="1" applyBorder="1" applyAlignment="1">
      <alignment horizontal="center" vertical="center" wrapText="1"/>
    </xf>
    <xf numFmtId="49" fontId="12" fillId="5" borderId="21" xfId="0" applyNumberFormat="1" applyFont="1" applyFill="1" applyBorder="1"/>
    <xf numFmtId="49" fontId="26" fillId="3" borderId="40" xfId="0" applyNumberFormat="1" applyFont="1" applyFill="1" applyBorder="1"/>
    <xf numFmtId="0" fontId="11" fillId="6" borderId="41" xfId="0" applyFont="1" applyFill="1" applyBorder="1"/>
    <xf numFmtId="0" fontId="11" fillId="2" borderId="8" xfId="0" applyFont="1" applyFill="1" applyBorder="1" applyAlignment="1">
      <alignment horizontal="center"/>
    </xf>
    <xf numFmtId="0" fontId="11" fillId="2" borderId="15" xfId="0" applyFont="1" applyFill="1" applyBorder="1" applyAlignment="1">
      <alignment horizontal="center"/>
    </xf>
    <xf numFmtId="0" fontId="11" fillId="2" borderId="35" xfId="0" applyFont="1" applyFill="1" applyBorder="1" applyAlignment="1">
      <alignment horizontal="center"/>
    </xf>
    <xf numFmtId="0" fontId="11" fillId="2" borderId="12" xfId="0" applyFont="1" applyFill="1" applyBorder="1" applyAlignment="1">
      <alignment horizontal="center"/>
    </xf>
    <xf numFmtId="0" fontId="11" fillId="2" borderId="2" xfId="0" applyFont="1" applyFill="1" applyBorder="1" applyAlignment="1">
      <alignment horizontal="center"/>
    </xf>
    <xf numFmtId="0" fontId="11" fillId="2" borderId="36" xfId="0" applyFont="1" applyFill="1" applyBorder="1" applyAlignment="1">
      <alignment horizontal="center"/>
    </xf>
    <xf numFmtId="49" fontId="26" fillId="3" borderId="21" xfId="0" applyNumberFormat="1" applyFont="1" applyFill="1" applyBorder="1"/>
    <xf numFmtId="0" fontId="11" fillId="2" borderId="5" xfId="0" applyFont="1" applyFill="1" applyBorder="1" applyAlignment="1">
      <alignment horizontal="center"/>
    </xf>
    <xf numFmtId="0" fontId="11" fillId="2" borderId="37" xfId="0" applyFont="1" applyFill="1" applyBorder="1" applyAlignment="1">
      <alignment horizontal="center"/>
    </xf>
    <xf numFmtId="1" fontId="11" fillId="2" borderId="5" xfId="0" applyNumberFormat="1" applyFont="1" applyFill="1" applyBorder="1" applyAlignment="1">
      <alignment horizontal="center"/>
    </xf>
    <xf numFmtId="1" fontId="11" fillId="2" borderId="1" xfId="0" applyNumberFormat="1" applyFont="1" applyFill="1" applyBorder="1" applyAlignment="1">
      <alignment horizontal="center"/>
    </xf>
    <xf numFmtId="1" fontId="11" fillId="2" borderId="37" xfId="0" applyNumberFormat="1" applyFont="1" applyFill="1" applyBorder="1" applyAlignment="1">
      <alignment horizontal="center"/>
    </xf>
    <xf numFmtId="0" fontId="11" fillId="6" borderId="40" xfId="0" applyFont="1" applyFill="1" applyBorder="1"/>
    <xf numFmtId="164" fontId="11" fillId="2" borderId="12" xfId="0" applyNumberFormat="1" applyFont="1" applyFill="1" applyBorder="1" applyAlignment="1">
      <alignment horizontal="center"/>
    </xf>
    <xf numFmtId="164" fontId="11" fillId="2" borderId="38" xfId="0" applyNumberFormat="1" applyFont="1" applyFill="1" applyBorder="1" applyAlignment="1">
      <alignment horizontal="center"/>
    </xf>
    <xf numFmtId="0" fontId="26" fillId="6" borderId="42" xfId="0" applyFont="1" applyFill="1" applyBorder="1" applyAlignment="1">
      <alignment horizontal="center"/>
    </xf>
    <xf numFmtId="44" fontId="11" fillId="6" borderId="37" xfId="1" applyFont="1" applyFill="1" applyBorder="1"/>
    <xf numFmtId="0" fontId="11" fillId="6" borderId="17" xfId="0" applyFont="1" applyFill="1" applyBorder="1"/>
    <xf numFmtId="0" fontId="11" fillId="6" borderId="14" xfId="0" applyFont="1" applyFill="1" applyBorder="1"/>
    <xf numFmtId="0" fontId="12" fillId="6" borderId="43" xfId="0" applyFont="1" applyFill="1" applyBorder="1"/>
    <xf numFmtId="44" fontId="32" fillId="6" borderId="2" xfId="1" applyFont="1" applyFill="1" applyBorder="1"/>
    <xf numFmtId="44" fontId="32" fillId="6" borderId="36" xfId="1" applyFont="1" applyFill="1" applyBorder="1"/>
    <xf numFmtId="44" fontId="11" fillId="2" borderId="8" xfId="1" applyFont="1" applyFill="1" applyBorder="1"/>
    <xf numFmtId="44" fontId="11" fillId="2" borderId="7" xfId="1" applyFont="1" applyFill="1" applyBorder="1"/>
    <xf numFmtId="44" fontId="11" fillId="6" borderId="35" xfId="1" applyFont="1" applyFill="1" applyBorder="1"/>
    <xf numFmtId="44" fontId="11" fillId="2" borderId="5" xfId="1" applyFont="1" applyFill="1" applyBorder="1"/>
    <xf numFmtId="44" fontId="11" fillId="2" borderId="3" xfId="1" applyFont="1" applyFill="1" applyBorder="1"/>
    <xf numFmtId="0" fontId="11" fillId="0" borderId="5" xfId="0" applyFont="1" applyBorder="1"/>
    <xf numFmtId="44" fontId="11" fillId="2" borderId="12" xfId="1" applyFont="1" applyFill="1" applyBorder="1"/>
    <xf numFmtId="44" fontId="11" fillId="2" borderId="2" xfId="1" applyFont="1" applyFill="1" applyBorder="1"/>
    <xf numFmtId="44" fontId="11" fillId="2" borderId="11" xfId="1" applyFont="1" applyFill="1" applyBorder="1"/>
    <xf numFmtId="44" fontId="12" fillId="6" borderId="36" xfId="1" applyFont="1" applyFill="1" applyBorder="1"/>
    <xf numFmtId="44" fontId="32" fillId="6" borderId="2" xfId="0" applyNumberFormat="1" applyFont="1" applyFill="1" applyBorder="1"/>
    <xf numFmtId="44" fontId="32" fillId="6" borderId="36" xfId="0" applyNumberFormat="1" applyFont="1" applyFill="1" applyBorder="1"/>
    <xf numFmtId="49" fontId="26" fillId="6" borderId="0" xfId="0" applyNumberFormat="1" applyFont="1" applyFill="1"/>
    <xf numFmtId="44" fontId="11" fillId="2" borderId="1" xfId="1" applyFont="1" applyFill="1" applyBorder="1" applyAlignment="1"/>
    <xf numFmtId="44" fontId="14" fillId="6" borderId="37" xfId="1" applyFont="1" applyFill="1" applyBorder="1" applyAlignment="1"/>
    <xf numFmtId="0" fontId="11" fillId="6" borderId="43" xfId="0" applyFont="1" applyFill="1" applyBorder="1"/>
    <xf numFmtId="0" fontId="32" fillId="6" borderId="43" xfId="0" applyFont="1" applyFill="1" applyBorder="1"/>
    <xf numFmtId="44" fontId="32" fillId="2" borderId="2" xfId="1" applyFont="1" applyFill="1" applyBorder="1"/>
    <xf numFmtId="49" fontId="32" fillId="6" borderId="0" xfId="0" applyNumberFormat="1" applyFont="1" applyFill="1" applyAlignment="1">
      <alignment vertical="center"/>
    </xf>
    <xf numFmtId="49" fontId="32" fillId="6" borderId="50" xfId="0" applyNumberFormat="1" applyFont="1" applyFill="1" applyBorder="1" applyAlignment="1">
      <alignment vertical="center"/>
    </xf>
    <xf numFmtId="44" fontId="32" fillId="6" borderId="52" xfId="0" applyNumberFormat="1" applyFont="1" applyFill="1" applyBorder="1" applyAlignment="1">
      <alignment vertical="center"/>
    </xf>
    <xf numFmtId="49" fontId="26" fillId="6" borderId="39" xfId="0" applyNumberFormat="1" applyFont="1" applyFill="1" applyBorder="1"/>
    <xf numFmtId="49" fontId="12" fillId="6" borderId="21" xfId="0" applyNumberFormat="1" applyFont="1" applyFill="1" applyBorder="1" applyAlignment="1">
      <alignment horizontal="left"/>
    </xf>
    <xf numFmtId="0" fontId="14" fillId="6" borderId="0" xfId="0" applyFont="1" applyFill="1" applyAlignment="1">
      <alignment horizontal="left"/>
    </xf>
    <xf numFmtId="49" fontId="12" fillId="5" borderId="3" xfId="0" applyNumberFormat="1" applyFont="1" applyFill="1" applyBorder="1" applyAlignment="1">
      <alignment horizontal="left"/>
    </xf>
    <xf numFmtId="44" fontId="11" fillId="2" borderId="1" xfId="0" applyNumberFormat="1" applyFont="1" applyFill="1" applyBorder="1"/>
    <xf numFmtId="49" fontId="11" fillId="6" borderId="3" xfId="0" applyNumberFormat="1" applyFont="1" applyFill="1" applyBorder="1" applyAlignment="1">
      <alignment horizontal="left"/>
    </xf>
    <xf numFmtId="0" fontId="12" fillId="6" borderId="1" xfId="0" applyFont="1" applyFill="1" applyBorder="1" applyAlignment="1">
      <alignment horizontal="center"/>
    </xf>
    <xf numFmtId="49" fontId="11" fillId="6" borderId="11" xfId="0" applyNumberFormat="1" applyFont="1" applyFill="1" applyBorder="1" applyAlignment="1">
      <alignment horizontal="left"/>
    </xf>
    <xf numFmtId="49" fontId="12" fillId="6" borderId="0" xfId="0" applyNumberFormat="1" applyFont="1" applyFill="1" applyAlignment="1">
      <alignment horizontal="left"/>
    </xf>
    <xf numFmtId="49" fontId="23" fillId="6" borderId="0" xfId="0" applyNumberFormat="1" applyFont="1" applyFill="1" applyAlignment="1">
      <alignment horizontal="left" wrapText="1"/>
    </xf>
    <xf numFmtId="14" fontId="11" fillId="6" borderId="0" xfId="0" applyNumberFormat="1" applyFont="1" applyFill="1"/>
    <xf numFmtId="0" fontId="12" fillId="4" borderId="5" xfId="0" applyFont="1" applyFill="1" applyBorder="1" applyAlignment="1">
      <alignment horizontal="center" vertical="center"/>
    </xf>
    <xf numFmtId="14" fontId="12" fillId="4" borderId="1" xfId="0" applyNumberFormat="1" applyFont="1" applyFill="1" applyBorder="1" applyAlignment="1">
      <alignment horizontal="center" vertical="center"/>
    </xf>
    <xf numFmtId="49" fontId="12" fillId="5" borderId="7" xfId="0" applyNumberFormat="1" applyFont="1" applyFill="1" applyBorder="1" applyAlignment="1">
      <alignment horizontal="left" vertical="center"/>
    </xf>
    <xf numFmtId="49" fontId="11" fillId="6" borderId="7" xfId="0" applyNumberFormat="1" applyFont="1" applyFill="1" applyBorder="1" applyAlignment="1">
      <alignment horizontal="left"/>
    </xf>
    <xf numFmtId="14" fontId="11" fillId="2" borderId="1" xfId="0" applyNumberFormat="1" applyFont="1" applyFill="1" applyBorder="1" applyAlignment="1">
      <alignment horizontal="center"/>
    </xf>
    <xf numFmtId="49" fontId="12" fillId="5" borderId="3" xfId="0" applyNumberFormat="1" applyFont="1" applyFill="1" applyBorder="1"/>
    <xf numFmtId="49" fontId="23" fillId="6" borderId="0" xfId="0" applyNumberFormat="1" applyFont="1" applyFill="1" applyAlignment="1">
      <alignment vertical="center" wrapText="1"/>
    </xf>
    <xf numFmtId="49" fontId="22" fillId="6" borderId="0" xfId="0" applyNumberFormat="1" applyFont="1" applyFill="1" applyAlignment="1">
      <alignment vertical="center"/>
    </xf>
    <xf numFmtId="166" fontId="14" fillId="6" borderId="1" xfId="1" applyNumberFormat="1" applyFont="1" applyFill="1" applyBorder="1" applyAlignment="1">
      <alignment horizontal="right"/>
    </xf>
    <xf numFmtId="49" fontId="26" fillId="5" borderId="3" xfId="0" applyNumberFormat="1" applyFont="1" applyFill="1" applyBorder="1"/>
    <xf numFmtId="0" fontId="26" fillId="5" borderId="4" xfId="0" applyFont="1" applyFill="1" applyBorder="1"/>
    <xf numFmtId="0" fontId="26" fillId="5" borderId="5" xfId="0" applyFont="1" applyFill="1" applyBorder="1"/>
    <xf numFmtId="166" fontId="26" fillId="5" borderId="4" xfId="0" applyNumberFormat="1" applyFont="1" applyFill="1" applyBorder="1"/>
    <xf numFmtId="166" fontId="26" fillId="5" borderId="5" xfId="0" applyNumberFormat="1" applyFont="1" applyFill="1" applyBorder="1"/>
    <xf numFmtId="166" fontId="30" fillId="5" borderId="5" xfId="0" applyNumberFormat="1" applyFont="1" applyFill="1" applyBorder="1"/>
    <xf numFmtId="166" fontId="14" fillId="5" borderId="4" xfId="0" applyNumberFormat="1" applyFont="1" applyFill="1" applyBorder="1"/>
    <xf numFmtId="166" fontId="14" fillId="5" borderId="5" xfId="1" applyNumberFormat="1" applyFont="1" applyFill="1" applyBorder="1"/>
    <xf numFmtId="166" fontId="26" fillId="5" borderId="5" xfId="1" applyNumberFormat="1" applyFont="1" applyFill="1" applyBorder="1"/>
    <xf numFmtId="166" fontId="14" fillId="5" borderId="4" xfId="1" applyNumberFormat="1" applyFont="1" applyFill="1" applyBorder="1"/>
    <xf numFmtId="166" fontId="14" fillId="5" borderId="5" xfId="0" applyNumberFormat="1" applyFont="1" applyFill="1" applyBorder="1"/>
    <xf numFmtId="166" fontId="14" fillId="5" borderId="1" xfId="1" applyNumberFormat="1" applyFont="1" applyFill="1" applyBorder="1"/>
    <xf numFmtId="168" fontId="11" fillId="6" borderId="1" xfId="2" applyNumberFormat="1" applyFont="1" applyFill="1" applyBorder="1" applyAlignment="1">
      <alignment horizontal="center"/>
    </xf>
    <xf numFmtId="166" fontId="25" fillId="6" borderId="56" xfId="0" applyNumberFormat="1" applyFont="1" applyFill="1" applyBorder="1"/>
    <xf numFmtId="49" fontId="11" fillId="6" borderId="3" xfId="0" applyNumberFormat="1" applyFont="1" applyFill="1" applyBorder="1" applyAlignment="1">
      <alignment horizontal="left" vertical="center"/>
    </xf>
    <xf numFmtId="0" fontId="11" fillId="6" borderId="5" xfId="0" applyFont="1" applyFill="1" applyBorder="1" applyAlignment="1">
      <alignment vertical="center"/>
    </xf>
    <xf numFmtId="0" fontId="14" fillId="2" borderId="8" xfId="0" applyFont="1" applyFill="1" applyBorder="1" applyAlignment="1">
      <alignment horizontal="center"/>
    </xf>
    <xf numFmtId="0" fontId="14" fillId="2" borderId="15" xfId="0" applyFont="1" applyFill="1" applyBorder="1" applyAlignment="1">
      <alignment horizontal="center"/>
    </xf>
    <xf numFmtId="0" fontId="14" fillId="2" borderId="35" xfId="0" applyFont="1" applyFill="1" applyBorder="1" applyAlignment="1">
      <alignment horizontal="center"/>
    </xf>
    <xf numFmtId="0" fontId="34" fillId="2" borderId="5" xfId="0" applyFont="1" applyFill="1" applyBorder="1" applyAlignment="1">
      <alignment horizontal="center"/>
    </xf>
    <xf numFmtId="0" fontId="34" fillId="2" borderId="1" xfId="0" applyFont="1" applyFill="1" applyBorder="1" applyAlignment="1">
      <alignment horizontal="center"/>
    </xf>
    <xf numFmtId="0" fontId="34" fillId="2" borderId="37" xfId="0" applyFont="1" applyFill="1" applyBorder="1" applyAlignment="1">
      <alignment horizontal="center"/>
    </xf>
    <xf numFmtId="44" fontId="35" fillId="10" borderId="49" xfId="0" applyNumberFormat="1" applyFont="1" applyFill="1" applyBorder="1" applyAlignment="1">
      <alignment horizontal="center" vertical="center" wrapText="1"/>
    </xf>
    <xf numFmtId="44" fontId="11" fillId="6" borderId="42" xfId="0" applyNumberFormat="1" applyFont="1" applyFill="1" applyBorder="1"/>
    <xf numFmtId="44" fontId="11" fillId="6" borderId="30" xfId="1" applyFont="1" applyFill="1" applyBorder="1" applyAlignment="1">
      <alignment vertical="center"/>
    </xf>
    <xf numFmtId="44" fontId="38" fillId="6" borderId="48" xfId="1" applyFont="1" applyFill="1" applyBorder="1" applyAlignment="1">
      <alignment vertical="center" wrapText="1"/>
    </xf>
    <xf numFmtId="49" fontId="11" fillId="6" borderId="0" xfId="0" applyNumberFormat="1" applyFont="1" applyFill="1" applyAlignment="1">
      <alignment horizontal="left" vertical="top"/>
    </xf>
    <xf numFmtId="0" fontId="17" fillId="6" borderId="0" xfId="3" applyFont="1" applyFill="1" applyAlignment="1">
      <alignment vertical="top"/>
    </xf>
    <xf numFmtId="0" fontId="22" fillId="6" borderId="0" xfId="0" applyFont="1" applyFill="1" applyAlignment="1">
      <alignment vertical="center"/>
    </xf>
    <xf numFmtId="0" fontId="12" fillId="6" borderId="0" xfId="0" applyFont="1" applyFill="1" applyAlignment="1">
      <alignment vertical="center"/>
    </xf>
    <xf numFmtId="0" fontId="26" fillId="6" borderId="0" xfId="0" applyFont="1" applyFill="1" applyAlignment="1">
      <alignment vertical="center"/>
    </xf>
    <xf numFmtId="0" fontId="11" fillId="6" borderId="0" xfId="0" applyFont="1" applyFill="1" applyAlignment="1">
      <alignment vertical="top" wrapText="1"/>
    </xf>
    <xf numFmtId="0" fontId="12" fillId="6" borderId="5" xfId="0" applyFont="1" applyFill="1" applyBorder="1"/>
    <xf numFmtId="0" fontId="11" fillId="2" borderId="3" xfId="0" applyFont="1" applyFill="1" applyBorder="1" applyAlignment="1">
      <alignment horizontal="left"/>
    </xf>
    <xf numFmtId="0" fontId="11" fillId="2" borderId="5" xfId="0" applyFont="1" applyFill="1" applyBorder="1" applyAlignment="1">
      <alignment horizontal="left"/>
    </xf>
    <xf numFmtId="0" fontId="11" fillId="6" borderId="4" xfId="0" applyFont="1" applyFill="1" applyBorder="1" applyAlignment="1">
      <alignment horizontal="left"/>
    </xf>
    <xf numFmtId="0" fontId="11" fillId="6" borderId="5" xfId="0" applyFont="1" applyFill="1" applyBorder="1" applyAlignment="1">
      <alignment horizontal="left"/>
    </xf>
    <xf numFmtId="0" fontId="11" fillId="2" borderId="5" xfId="0" applyFont="1" applyFill="1" applyBorder="1"/>
    <xf numFmtId="0" fontId="14" fillId="6" borderId="5" xfId="0" applyFont="1" applyFill="1" applyBorder="1"/>
    <xf numFmtId="0" fontId="11" fillId="6" borderId="6" xfId="0" applyFont="1" applyFill="1" applyBorder="1" applyAlignment="1">
      <alignment horizontal="left"/>
    </xf>
    <xf numFmtId="0" fontId="40" fillId="5" borderId="8" xfId="0" applyFont="1" applyFill="1" applyBorder="1" applyAlignment="1">
      <alignment horizontal="center" vertical="center" wrapText="1"/>
    </xf>
    <xf numFmtId="0" fontId="40" fillId="5" borderId="15" xfId="0" applyFont="1" applyFill="1" applyBorder="1" applyAlignment="1">
      <alignment horizontal="center" vertical="center" wrapText="1"/>
    </xf>
    <xf numFmtId="0" fontId="40" fillId="5" borderId="7" xfId="0" applyFont="1" applyFill="1" applyBorder="1" applyAlignment="1">
      <alignment horizontal="center" vertical="center" wrapText="1"/>
    </xf>
    <xf numFmtId="0" fontId="11" fillId="0" borderId="5" xfId="0" applyFont="1" applyBorder="1" applyAlignment="1">
      <alignment horizontal="center" vertical="center"/>
    </xf>
    <xf numFmtId="44" fontId="11" fillId="0" borderId="1" xfId="1" applyFont="1" applyFill="1" applyBorder="1" applyAlignment="1">
      <alignment horizontal="right" vertical="center"/>
    </xf>
    <xf numFmtId="44" fontId="11" fillId="0" borderId="3" xfId="1" applyFont="1" applyFill="1" applyBorder="1" applyAlignment="1">
      <alignment horizontal="right" vertical="center"/>
    </xf>
    <xf numFmtId="44" fontId="11" fillId="0" borderId="15" xfId="1" applyFont="1" applyFill="1" applyBorder="1" applyAlignment="1">
      <alignment horizontal="right" vertical="center"/>
    </xf>
    <xf numFmtId="44" fontId="11" fillId="0" borderId="15" xfId="1" applyFont="1" applyFill="1" applyBorder="1" applyAlignment="1">
      <alignment horizontal="center" vertical="center"/>
    </xf>
    <xf numFmtId="43" fontId="11" fillId="0" borderId="1" xfId="4" applyFont="1" applyFill="1" applyBorder="1" applyAlignment="1">
      <alignment horizontal="right" vertical="center"/>
    </xf>
    <xf numFmtId="43" fontId="11" fillId="0" borderId="1" xfId="4" applyFont="1" applyFill="1" applyBorder="1" applyAlignment="1">
      <alignment horizontal="center" vertical="center"/>
    </xf>
    <xf numFmtId="0" fontId="11" fillId="0" borderId="12" xfId="0" applyFont="1" applyBorder="1" applyAlignment="1">
      <alignment horizontal="center" vertical="center"/>
    </xf>
    <xf numFmtId="43" fontId="11" fillId="0" borderId="2" xfId="4" applyFont="1" applyFill="1" applyBorder="1" applyAlignment="1">
      <alignment horizontal="right" vertical="center"/>
    </xf>
    <xf numFmtId="0" fontId="3" fillId="6" borderId="0" xfId="0" applyFont="1" applyFill="1" applyAlignment="1">
      <alignment horizontal="center"/>
    </xf>
    <xf numFmtId="167" fontId="6" fillId="6" borderId="0" xfId="1" applyNumberFormat="1" applyFont="1" applyFill="1" applyBorder="1" applyAlignment="1">
      <alignment horizontal="center"/>
    </xf>
    <xf numFmtId="9" fontId="6" fillId="6" borderId="0" xfId="0" applyNumberFormat="1" applyFont="1" applyFill="1" applyAlignment="1">
      <alignment horizontal="center"/>
    </xf>
    <xf numFmtId="167" fontId="3" fillId="6" borderId="0" xfId="0" applyNumberFormat="1" applyFont="1" applyFill="1" applyAlignment="1">
      <alignment horizontal="center"/>
    </xf>
    <xf numFmtId="0" fontId="17" fillId="0" borderId="0" xfId="3" applyFont="1" applyFill="1" applyAlignment="1">
      <alignment vertical="top"/>
    </xf>
    <xf numFmtId="49" fontId="11" fillId="6" borderId="3" xfId="0" applyNumberFormat="1" applyFont="1" applyFill="1" applyBorder="1"/>
    <xf numFmtId="49" fontId="12" fillId="4" borderId="5" xfId="0" applyNumberFormat="1" applyFont="1" applyFill="1" applyBorder="1" applyAlignment="1">
      <alignment horizontal="center" vertical="top"/>
    </xf>
    <xf numFmtId="49" fontId="11" fillId="6" borderId="11" xfId="0" applyNumberFormat="1" applyFont="1" applyFill="1" applyBorder="1"/>
    <xf numFmtId="0" fontId="11" fillId="2" borderId="2" xfId="0" applyFont="1" applyFill="1" applyBorder="1"/>
    <xf numFmtId="49" fontId="11" fillId="6" borderId="4" xfId="0" applyNumberFormat="1" applyFont="1" applyFill="1" applyBorder="1" applyAlignment="1">
      <alignment vertical="top"/>
    </xf>
    <xf numFmtId="49" fontId="11" fillId="6" borderId="5" xfId="0" applyNumberFormat="1" applyFont="1" applyFill="1" applyBorder="1" applyAlignment="1">
      <alignment vertical="top"/>
    </xf>
    <xf numFmtId="49" fontId="11" fillId="6" borderId="10" xfId="0" applyNumberFormat="1" applyFont="1" applyFill="1" applyBorder="1" applyAlignment="1">
      <alignment vertical="top"/>
    </xf>
    <xf numFmtId="49" fontId="14" fillId="6" borderId="3" xfId="0" applyNumberFormat="1" applyFont="1" applyFill="1" applyBorder="1" applyAlignment="1">
      <alignment horizontal="left" vertical="center"/>
    </xf>
    <xf numFmtId="49" fontId="11" fillId="6" borderId="0" xfId="0" applyNumberFormat="1" applyFont="1" applyFill="1" applyAlignment="1">
      <alignment vertical="center"/>
    </xf>
    <xf numFmtId="0" fontId="11" fillId="6" borderId="0" xfId="0" applyFont="1" applyFill="1" applyAlignment="1">
      <alignment vertical="center" wrapText="1"/>
    </xf>
    <xf numFmtId="0" fontId="11" fillId="6" borderId="1" xfId="0" applyFont="1" applyFill="1" applyBorder="1"/>
    <xf numFmtId="10" fontId="12" fillId="6" borderId="1" xfId="2" applyNumberFormat="1" applyFont="1" applyFill="1" applyBorder="1" applyAlignment="1">
      <alignment horizontal="center"/>
    </xf>
    <xf numFmtId="0" fontId="11" fillId="6" borderId="14" xfId="0" applyFont="1" applyFill="1" applyBorder="1" applyAlignment="1">
      <alignment horizontal="center"/>
    </xf>
    <xf numFmtId="0" fontId="26" fillId="5" borderId="37" xfId="0" applyFont="1" applyFill="1" applyBorder="1" applyAlignment="1">
      <alignment horizontal="center" vertical="center" wrapText="1"/>
    </xf>
    <xf numFmtId="0" fontId="11" fillId="6" borderId="3" xfId="0" applyFont="1" applyFill="1" applyBorder="1" applyAlignment="1">
      <alignment horizontal="center"/>
    </xf>
    <xf numFmtId="9" fontId="11" fillId="6" borderId="3" xfId="0" applyNumberFormat="1" applyFont="1" applyFill="1" applyBorder="1" applyAlignment="1">
      <alignment horizontal="center"/>
    </xf>
    <xf numFmtId="0" fontId="11" fillId="6" borderId="16" xfId="0" applyFont="1" applyFill="1" applyBorder="1" applyAlignment="1">
      <alignment horizontal="center"/>
    </xf>
    <xf numFmtId="49" fontId="12" fillId="6" borderId="3" xfId="0" applyNumberFormat="1" applyFont="1" applyFill="1" applyBorder="1" applyAlignment="1">
      <alignment horizontal="left"/>
    </xf>
    <xf numFmtId="169" fontId="11" fillId="2" borderId="5" xfId="4" applyNumberFormat="1" applyFont="1" applyFill="1" applyBorder="1"/>
    <xf numFmtId="0" fontId="12" fillId="5" borderId="1" xfId="0" applyFont="1" applyFill="1" applyBorder="1" applyAlignment="1">
      <alignment horizontal="center"/>
    </xf>
    <xf numFmtId="49" fontId="12" fillId="6" borderId="11" xfId="0" applyNumberFormat="1" applyFont="1" applyFill="1" applyBorder="1" applyAlignment="1">
      <alignment horizontal="left"/>
    </xf>
    <xf numFmtId="0" fontId="12" fillId="6" borderId="12" xfId="0" applyFont="1" applyFill="1" applyBorder="1"/>
    <xf numFmtId="169" fontId="12" fillId="6" borderId="2" xfId="4" applyNumberFormat="1" applyFont="1" applyFill="1" applyBorder="1"/>
    <xf numFmtId="9" fontId="12" fillId="6" borderId="2" xfId="2" applyFont="1" applyFill="1" applyBorder="1" applyAlignment="1">
      <alignment horizontal="center"/>
    </xf>
    <xf numFmtId="0" fontId="12" fillId="5" borderId="15" xfId="0" applyFont="1" applyFill="1" applyBorder="1" applyAlignment="1">
      <alignment horizontal="center"/>
    </xf>
    <xf numFmtId="0" fontId="12" fillId="5" borderId="7" xfId="0" applyFont="1" applyFill="1" applyBorder="1" applyAlignment="1">
      <alignment horizontal="center"/>
    </xf>
    <xf numFmtId="0" fontId="12" fillId="5" borderId="16" xfId="0" applyFont="1" applyFill="1" applyBorder="1" applyAlignment="1">
      <alignment horizontal="center"/>
    </xf>
    <xf numFmtId="44" fontId="11" fillId="2" borderId="16" xfId="1" applyFont="1" applyFill="1" applyBorder="1"/>
    <xf numFmtId="0" fontId="12" fillId="6" borderId="10" xfId="0" applyFont="1" applyFill="1" applyBorder="1" applyAlignment="1">
      <alignment horizontal="left"/>
    </xf>
    <xf numFmtId="0" fontId="12" fillId="6" borderId="5" xfId="0" applyFont="1" applyFill="1" applyBorder="1" applyAlignment="1">
      <alignment horizontal="left"/>
    </xf>
    <xf numFmtId="0" fontId="11" fillId="10" borderId="1" xfId="0" applyFont="1" applyFill="1" applyBorder="1" applyAlignment="1">
      <alignment horizontal="center"/>
    </xf>
    <xf numFmtId="49" fontId="31" fillId="6" borderId="3" xfId="0" applyNumberFormat="1" applyFont="1" applyFill="1" applyBorder="1" applyAlignment="1">
      <alignment horizontal="left"/>
    </xf>
    <xf numFmtId="49" fontId="14" fillId="6" borderId="11" xfId="0" applyNumberFormat="1" applyFont="1" applyFill="1" applyBorder="1" applyAlignment="1">
      <alignment horizontal="left"/>
    </xf>
    <xf numFmtId="49" fontId="12" fillId="6" borderId="57" xfId="0" applyNumberFormat="1" applyFont="1" applyFill="1" applyBorder="1" applyAlignment="1">
      <alignment horizontal="left"/>
    </xf>
    <xf numFmtId="44" fontId="11" fillId="6" borderId="15" xfId="0" applyNumberFormat="1" applyFont="1" applyFill="1" applyBorder="1"/>
    <xf numFmtId="44" fontId="11" fillId="6" borderId="15" xfId="1" applyFont="1" applyFill="1" applyBorder="1"/>
    <xf numFmtId="44" fontId="12" fillId="6" borderId="48" xfId="1" applyFont="1" applyFill="1" applyBorder="1"/>
    <xf numFmtId="44" fontId="11" fillId="10" borderId="1" xfId="1" applyFont="1" applyFill="1" applyBorder="1"/>
    <xf numFmtId="44" fontId="12" fillId="10" borderId="1" xfId="1" applyFont="1" applyFill="1" applyBorder="1"/>
    <xf numFmtId="44" fontId="11" fillId="12" borderId="15" xfId="1" applyFont="1" applyFill="1" applyBorder="1"/>
    <xf numFmtId="44" fontId="11" fillId="12" borderId="1" xfId="1" applyFont="1" applyFill="1" applyBorder="1"/>
    <xf numFmtId="44" fontId="12" fillId="12" borderId="48" xfId="1" applyFont="1" applyFill="1" applyBorder="1"/>
    <xf numFmtId="0" fontId="12" fillId="5" borderId="48" xfId="0" applyFont="1" applyFill="1" applyBorder="1" applyAlignment="1">
      <alignment horizontal="center"/>
    </xf>
    <xf numFmtId="0" fontId="12" fillId="4" borderId="48" xfId="0" applyFont="1" applyFill="1" applyBorder="1" applyAlignment="1">
      <alignment horizontal="center"/>
    </xf>
    <xf numFmtId="44" fontId="12" fillId="6" borderId="2" xfId="1" applyFont="1" applyFill="1" applyBorder="1"/>
    <xf numFmtId="44" fontId="12" fillId="2" borderId="1" xfId="1" applyFont="1" applyFill="1" applyBorder="1"/>
    <xf numFmtId="0" fontId="12" fillId="6" borderId="4" xfId="0" applyFont="1" applyFill="1" applyBorder="1" applyAlignment="1">
      <alignment horizontal="center"/>
    </xf>
    <xf numFmtId="0" fontId="12" fillId="10" borderId="1" xfId="0" applyFont="1" applyFill="1" applyBorder="1" applyAlignment="1">
      <alignment horizontal="center"/>
    </xf>
    <xf numFmtId="0" fontId="12" fillId="6" borderId="12" xfId="0" applyFont="1" applyFill="1" applyBorder="1" applyAlignment="1">
      <alignment horizontal="left"/>
    </xf>
    <xf numFmtId="0" fontId="12" fillId="6" borderId="2" xfId="0" applyFont="1" applyFill="1" applyBorder="1" applyAlignment="1">
      <alignment horizontal="center"/>
    </xf>
    <xf numFmtId="10" fontId="11" fillId="2" borderId="2" xfId="2" applyNumberFormat="1" applyFont="1" applyFill="1" applyBorder="1" applyAlignment="1">
      <alignment horizontal="center"/>
    </xf>
    <xf numFmtId="44" fontId="11" fillId="6" borderId="2" xfId="0" applyNumberFormat="1" applyFont="1" applyFill="1" applyBorder="1"/>
    <xf numFmtId="44" fontId="12" fillId="6" borderId="59" xfId="0" applyNumberFormat="1" applyFont="1" applyFill="1" applyBorder="1"/>
    <xf numFmtId="44" fontId="12" fillId="6" borderId="12" xfId="1" applyFont="1" applyFill="1" applyBorder="1"/>
    <xf numFmtId="0" fontId="17" fillId="6" borderId="0" xfId="3" applyFont="1" applyFill="1" applyBorder="1" applyAlignment="1">
      <alignment horizontal="left"/>
    </xf>
    <xf numFmtId="0" fontId="11" fillId="6" borderId="0" xfId="0" applyFont="1" applyFill="1" applyAlignment="1">
      <alignment horizontal="center" vertical="center"/>
    </xf>
    <xf numFmtId="0" fontId="12" fillId="6" borderId="10" xfId="0" applyFont="1" applyFill="1" applyBorder="1" applyAlignment="1">
      <alignment horizontal="center"/>
    </xf>
    <xf numFmtId="0" fontId="12" fillId="6" borderId="0" xfId="1" applyNumberFormat="1" applyFont="1" applyFill="1" applyBorder="1"/>
    <xf numFmtId="0" fontId="12" fillId="6" borderId="10" xfId="0" applyFont="1" applyFill="1" applyBorder="1"/>
    <xf numFmtId="0" fontId="12" fillId="6" borderId="10" xfId="1" applyNumberFormat="1" applyFont="1" applyFill="1" applyBorder="1"/>
    <xf numFmtId="0" fontId="12" fillId="6" borderId="12" xfId="1" applyNumberFormat="1" applyFont="1" applyFill="1" applyBorder="1"/>
    <xf numFmtId="0" fontId="12" fillId="6" borderId="10" xfId="4" applyNumberFormat="1" applyFont="1" applyFill="1" applyBorder="1"/>
    <xf numFmtId="0" fontId="12" fillId="6" borderId="10" xfId="2" applyNumberFormat="1" applyFont="1" applyFill="1" applyBorder="1" applyAlignment="1">
      <alignment horizontal="center"/>
    </xf>
    <xf numFmtId="49" fontId="12" fillId="4" borderId="7" xfId="0" applyNumberFormat="1" applyFont="1" applyFill="1" applyBorder="1" applyAlignment="1">
      <alignment horizontal="left"/>
    </xf>
    <xf numFmtId="0" fontId="11" fillId="2" borderId="9" xfId="0" applyFont="1" applyFill="1" applyBorder="1" applyAlignment="1">
      <alignment horizontal="left"/>
    </xf>
    <xf numFmtId="0" fontId="12" fillId="6" borderId="15" xfId="0" applyFont="1" applyFill="1" applyBorder="1" applyAlignment="1">
      <alignment horizontal="center"/>
    </xf>
    <xf numFmtId="44" fontId="11" fillId="6" borderId="5" xfId="1" applyFont="1" applyFill="1" applyBorder="1"/>
    <xf numFmtId="49" fontId="11" fillId="6" borderId="10" xfId="0" applyNumberFormat="1" applyFont="1" applyFill="1" applyBorder="1" applyAlignment="1">
      <alignment horizontal="left"/>
    </xf>
    <xf numFmtId="49" fontId="11" fillId="6" borderId="14" xfId="0" applyNumberFormat="1" applyFont="1" applyFill="1" applyBorder="1" applyAlignment="1">
      <alignment horizontal="left"/>
    </xf>
    <xf numFmtId="49" fontId="14" fillId="2" borderId="5" xfId="0" applyNumberFormat="1" applyFont="1" applyFill="1" applyBorder="1" applyAlignment="1">
      <alignment horizontal="center" vertical="center"/>
    </xf>
    <xf numFmtId="49" fontId="14" fillId="6" borderId="1" xfId="0" applyNumberFormat="1" applyFont="1" applyFill="1" applyBorder="1" applyAlignment="1">
      <alignment horizontal="right" vertical="center"/>
    </xf>
    <xf numFmtId="0" fontId="11" fillId="2" borderId="1" xfId="2" applyNumberFormat="1" applyFont="1" applyFill="1" applyBorder="1" applyAlignment="1">
      <alignment horizontal="left"/>
    </xf>
    <xf numFmtId="0" fontId="12" fillId="6" borderId="6" xfId="0" applyFont="1" applyFill="1" applyBorder="1" applyAlignment="1">
      <alignment horizontal="left"/>
    </xf>
    <xf numFmtId="0" fontId="12" fillId="6" borderId="6" xfId="0" applyFont="1" applyFill="1" applyBorder="1"/>
    <xf numFmtId="0" fontId="12" fillId="6" borderId="0" xfId="0" applyFont="1" applyFill="1" applyAlignment="1">
      <alignment horizontal="left"/>
    </xf>
    <xf numFmtId="44" fontId="12" fillId="6" borderId="0" xfId="0" applyNumberFormat="1" applyFont="1" applyFill="1"/>
    <xf numFmtId="0" fontId="12" fillId="5" borderId="30" xfId="0" applyFont="1" applyFill="1" applyBorder="1" applyAlignment="1">
      <alignment horizontal="center"/>
    </xf>
    <xf numFmtId="49" fontId="14" fillId="6" borderId="2" xfId="0" applyNumberFormat="1" applyFont="1" applyFill="1" applyBorder="1" applyAlignment="1">
      <alignment horizontal="right" vertical="center"/>
    </xf>
    <xf numFmtId="49" fontId="14" fillId="2" borderId="2" xfId="0" applyNumberFormat="1" applyFont="1" applyFill="1" applyBorder="1" applyAlignment="1">
      <alignment horizontal="center" vertical="center"/>
    </xf>
    <xf numFmtId="0" fontId="12" fillId="6" borderId="1" xfId="0" applyFont="1" applyFill="1" applyBorder="1" applyAlignment="1">
      <alignment horizontal="right"/>
    </xf>
    <xf numFmtId="10" fontId="12" fillId="6" borderId="1" xfId="0" applyNumberFormat="1" applyFont="1" applyFill="1" applyBorder="1" applyAlignment="1">
      <alignment horizontal="center"/>
    </xf>
    <xf numFmtId="49" fontId="14" fillId="5" borderId="3" xfId="0" applyNumberFormat="1" applyFont="1" applyFill="1" applyBorder="1" applyAlignment="1">
      <alignment horizontal="left"/>
    </xf>
    <xf numFmtId="49" fontId="14" fillId="5" borderId="3" xfId="0" applyNumberFormat="1" applyFont="1" applyFill="1" applyBorder="1" applyAlignment="1">
      <alignment horizontal="left" vertical="center"/>
    </xf>
    <xf numFmtId="0" fontId="14" fillId="6" borderId="5" xfId="0" applyFont="1" applyFill="1" applyBorder="1" applyAlignment="1">
      <alignment vertical="center"/>
    </xf>
    <xf numFmtId="0" fontId="14" fillId="6" borderId="1" xfId="0" applyFont="1" applyFill="1" applyBorder="1" applyAlignment="1">
      <alignment horizontal="center"/>
    </xf>
    <xf numFmtId="0" fontId="14" fillId="6" borderId="2" xfId="0" applyFont="1" applyFill="1" applyBorder="1" applyAlignment="1">
      <alignment horizontal="center"/>
    </xf>
    <xf numFmtId="0" fontId="31" fillId="6" borderId="5" xfId="0" applyFont="1" applyFill="1" applyBorder="1" applyAlignment="1">
      <alignment horizontal="left"/>
    </xf>
    <xf numFmtId="10" fontId="31" fillId="6" borderId="1" xfId="0" applyNumberFormat="1" applyFont="1" applyFill="1" applyBorder="1" applyAlignment="1">
      <alignment horizontal="center"/>
    </xf>
    <xf numFmtId="0" fontId="31" fillId="6" borderId="3" xfId="0" applyFont="1" applyFill="1" applyBorder="1"/>
    <xf numFmtId="9" fontId="31" fillId="6" borderId="15" xfId="0" applyNumberFormat="1" applyFont="1" applyFill="1" applyBorder="1" applyAlignment="1">
      <alignment horizontal="center"/>
    </xf>
    <xf numFmtId="9" fontId="31" fillId="6" borderId="1" xfId="0" applyNumberFormat="1" applyFont="1" applyFill="1" applyBorder="1" applyAlignment="1">
      <alignment horizontal="center"/>
    </xf>
    <xf numFmtId="9" fontId="31" fillId="6" borderId="2" xfId="0" applyNumberFormat="1" applyFont="1" applyFill="1" applyBorder="1" applyAlignment="1">
      <alignment horizontal="center"/>
    </xf>
    <xf numFmtId="0" fontId="31" fillId="6" borderId="5" xfId="0" applyFont="1" applyFill="1" applyBorder="1"/>
    <xf numFmtId="49" fontId="14" fillId="6" borderId="3" xfId="0" applyNumberFormat="1" applyFont="1" applyFill="1" applyBorder="1" applyAlignment="1">
      <alignment horizontal="left"/>
    </xf>
    <xf numFmtId="0" fontId="31" fillId="6" borderId="1" xfId="0" applyFont="1" applyFill="1" applyBorder="1"/>
    <xf numFmtId="44" fontId="31" fillId="6" borderId="1" xfId="0" applyNumberFormat="1" applyFont="1" applyFill="1" applyBorder="1"/>
    <xf numFmtId="49" fontId="14" fillId="6" borderId="3" xfId="0" applyNumberFormat="1" applyFont="1" applyFill="1" applyBorder="1" applyAlignment="1">
      <alignment horizontal="left" vertical="top"/>
    </xf>
    <xf numFmtId="0" fontId="14" fillId="6" borderId="1" xfId="0" applyFont="1" applyFill="1" applyBorder="1" applyAlignment="1">
      <alignment horizontal="center" vertical="center"/>
    </xf>
    <xf numFmtId="0" fontId="11" fillId="6" borderId="61" xfId="0" applyFont="1" applyFill="1" applyBorder="1"/>
    <xf numFmtId="44" fontId="31" fillId="6" borderId="1" xfId="1" applyFont="1" applyFill="1" applyBorder="1" applyAlignment="1">
      <alignment horizontal="center"/>
    </xf>
    <xf numFmtId="0" fontId="31" fillId="6" borderId="8" xfId="0" applyFont="1" applyFill="1" applyBorder="1"/>
    <xf numFmtId="44" fontId="31" fillId="6" borderId="15" xfId="0" applyNumberFormat="1" applyFont="1" applyFill="1" applyBorder="1"/>
    <xf numFmtId="49" fontId="11" fillId="6" borderId="57" xfId="0" applyNumberFormat="1" applyFont="1" applyFill="1" applyBorder="1" applyAlignment="1">
      <alignment horizontal="left"/>
    </xf>
    <xf numFmtId="0" fontId="11" fillId="6" borderId="58" xfId="0" applyFont="1" applyFill="1" applyBorder="1"/>
    <xf numFmtId="44" fontId="11" fillId="6" borderId="48" xfId="0" applyNumberFormat="1" applyFont="1" applyFill="1" applyBorder="1"/>
    <xf numFmtId="49" fontId="14" fillId="6" borderId="57" xfId="0" applyNumberFormat="1" applyFont="1" applyFill="1" applyBorder="1" applyAlignment="1">
      <alignment horizontal="left" vertical="center"/>
    </xf>
    <xf numFmtId="0" fontId="14" fillId="6" borderId="58" xfId="0" applyFont="1" applyFill="1" applyBorder="1" applyAlignment="1">
      <alignment vertical="center"/>
    </xf>
    <xf numFmtId="0" fontId="14" fillId="6" borderId="48" xfId="0" applyFont="1" applyFill="1" applyBorder="1" applyAlignment="1">
      <alignment horizontal="center" vertical="center"/>
    </xf>
    <xf numFmtId="49" fontId="14" fillId="6" borderId="57" xfId="0" applyNumberFormat="1" applyFont="1" applyFill="1" applyBorder="1" applyAlignment="1">
      <alignment horizontal="left"/>
    </xf>
    <xf numFmtId="0" fontId="14" fillId="6" borderId="58" xfId="0" applyFont="1" applyFill="1" applyBorder="1"/>
    <xf numFmtId="0" fontId="14" fillId="6" borderId="48" xfId="0" applyFont="1" applyFill="1" applyBorder="1" applyAlignment="1">
      <alignment horizontal="center"/>
    </xf>
    <xf numFmtId="49" fontId="31" fillId="6" borderId="11" xfId="0" applyNumberFormat="1" applyFont="1" applyFill="1" applyBorder="1" applyAlignment="1">
      <alignment horizontal="left"/>
    </xf>
    <xf numFmtId="0" fontId="31" fillId="6" borderId="12" xfId="0" applyFont="1" applyFill="1" applyBorder="1"/>
    <xf numFmtId="44" fontId="31" fillId="6" borderId="2" xfId="0" applyNumberFormat="1" applyFont="1" applyFill="1" applyBorder="1"/>
    <xf numFmtId="0" fontId="14" fillId="6" borderId="12" xfId="0" applyFont="1" applyFill="1" applyBorder="1"/>
    <xf numFmtId="49" fontId="31" fillId="6" borderId="11" xfId="0" applyNumberFormat="1" applyFont="1" applyFill="1" applyBorder="1" applyAlignment="1">
      <alignment horizontal="left" vertical="top"/>
    </xf>
    <xf numFmtId="0" fontId="31" fillId="6" borderId="12" xfId="0" applyFont="1" applyFill="1" applyBorder="1" applyAlignment="1">
      <alignment vertical="top" wrapText="1"/>
    </xf>
    <xf numFmtId="44" fontId="31" fillId="6" borderId="2" xfId="1" applyFont="1" applyFill="1" applyBorder="1" applyAlignment="1">
      <alignment vertical="center"/>
    </xf>
    <xf numFmtId="10" fontId="12" fillId="6" borderId="1" xfId="0" applyNumberFormat="1" applyFont="1" applyFill="1" applyBorder="1"/>
    <xf numFmtId="10" fontId="11" fillId="6" borderId="1" xfId="0" applyNumberFormat="1" applyFont="1" applyFill="1" applyBorder="1"/>
    <xf numFmtId="0" fontId="31" fillId="6" borderId="63" xfId="0" applyFont="1" applyFill="1" applyBorder="1" applyAlignment="1">
      <alignment horizontal="center" vertical="center" wrapText="1"/>
    </xf>
    <xf numFmtId="0" fontId="11" fillId="12" borderId="41" xfId="0" applyFont="1" applyFill="1" applyBorder="1"/>
    <xf numFmtId="0" fontId="11" fillId="12" borderId="5" xfId="0" applyFont="1" applyFill="1" applyBorder="1"/>
    <xf numFmtId="0" fontId="12" fillId="12" borderId="43" xfId="0" applyFont="1" applyFill="1" applyBorder="1"/>
    <xf numFmtId="44" fontId="32" fillId="12" borderId="2" xfId="1" applyFont="1" applyFill="1" applyBorder="1"/>
    <xf numFmtId="44" fontId="32" fillId="12" borderId="36" xfId="1" applyFont="1" applyFill="1" applyBorder="1"/>
    <xf numFmtId="44" fontId="11" fillId="12" borderId="35" xfId="1" applyFont="1" applyFill="1" applyBorder="1"/>
    <xf numFmtId="49" fontId="26" fillId="11" borderId="21" xfId="0" applyNumberFormat="1" applyFont="1" applyFill="1" applyBorder="1"/>
    <xf numFmtId="44" fontId="14" fillId="12" borderId="37" xfId="1" applyFont="1" applyFill="1" applyBorder="1" applyAlignment="1"/>
    <xf numFmtId="44" fontId="32" fillId="12" borderId="34" xfId="1" applyFont="1" applyFill="1" applyBorder="1"/>
    <xf numFmtId="0" fontId="14" fillId="6" borderId="0" xfId="0" applyFont="1" applyFill="1" applyAlignment="1">
      <alignment horizontal="left" wrapText="1"/>
    </xf>
    <xf numFmtId="44" fontId="38" fillId="6" borderId="0" xfId="1" applyFont="1" applyFill="1" applyBorder="1" applyAlignment="1">
      <alignment vertical="center" wrapText="1"/>
    </xf>
    <xf numFmtId="44" fontId="35" fillId="6" borderId="0" xfId="0" applyNumberFormat="1" applyFont="1" applyFill="1" applyAlignment="1">
      <alignment horizontal="center" vertical="center" wrapText="1"/>
    </xf>
    <xf numFmtId="49" fontId="12" fillId="6" borderId="0" xfId="0" applyNumberFormat="1" applyFont="1" applyFill="1" applyAlignment="1">
      <alignment vertical="center"/>
    </xf>
    <xf numFmtId="49" fontId="12" fillId="6" borderId="40" xfId="0" applyNumberFormat="1" applyFont="1" applyFill="1" applyBorder="1" applyAlignment="1">
      <alignment vertical="center"/>
    </xf>
    <xf numFmtId="0" fontId="31" fillId="6" borderId="17" xfId="0" applyFont="1" applyFill="1" applyBorder="1" applyAlignment="1">
      <alignment horizontal="center" vertical="center" wrapText="1"/>
    </xf>
    <xf numFmtId="49" fontId="12" fillId="5" borderId="21" xfId="0" applyNumberFormat="1" applyFont="1" applyFill="1" applyBorder="1" applyAlignment="1">
      <alignment horizontal="left"/>
    </xf>
    <xf numFmtId="0" fontId="14" fillId="6" borderId="25" xfId="0" applyFont="1" applyFill="1" applyBorder="1" applyAlignment="1">
      <alignment horizontal="left" wrapText="1"/>
    </xf>
    <xf numFmtId="44" fontId="32" fillId="4" borderId="53" xfId="0" applyNumberFormat="1" applyFont="1" applyFill="1" applyBorder="1" applyAlignment="1">
      <alignment vertical="center"/>
    </xf>
    <xf numFmtId="44" fontId="44" fillId="8" borderId="59" xfId="0" applyNumberFormat="1" applyFont="1" applyFill="1" applyBorder="1" applyAlignment="1">
      <alignment horizontal="center" vertical="center" wrapText="1"/>
    </xf>
    <xf numFmtId="49" fontId="30" fillId="6" borderId="39" xfId="0" applyNumberFormat="1" applyFont="1" applyFill="1" applyBorder="1"/>
    <xf numFmtId="49" fontId="30" fillId="6" borderId="41" xfId="0" applyNumberFormat="1" applyFont="1" applyFill="1" applyBorder="1"/>
    <xf numFmtId="44" fontId="11" fillId="6" borderId="37" xfId="0" applyNumberFormat="1" applyFont="1" applyFill="1" applyBorder="1"/>
    <xf numFmtId="49" fontId="30" fillId="6" borderId="43" xfId="0" applyNumberFormat="1" applyFont="1" applyFill="1" applyBorder="1"/>
    <xf numFmtId="44" fontId="11" fillId="6" borderId="36" xfId="0" applyNumberFormat="1" applyFont="1" applyFill="1" applyBorder="1"/>
    <xf numFmtId="49" fontId="14" fillId="6" borderId="60" xfId="0" applyNumberFormat="1" applyFont="1" applyFill="1" applyBorder="1"/>
    <xf numFmtId="44" fontId="11" fillId="6" borderId="47" xfId="1" applyFont="1" applyFill="1" applyBorder="1"/>
    <xf numFmtId="0" fontId="12" fillId="6" borderId="21" xfId="0" applyFont="1" applyFill="1" applyBorder="1" applyAlignment="1">
      <alignment horizontal="left" vertical="center"/>
    </xf>
    <xf numFmtId="44" fontId="11" fillId="13" borderId="15" xfId="1" applyFont="1" applyFill="1" applyBorder="1"/>
    <xf numFmtId="44" fontId="11" fillId="13" borderId="1" xfId="1" applyFont="1" applyFill="1" applyBorder="1"/>
    <xf numFmtId="0" fontId="11" fillId="13" borderId="1" xfId="0" applyFont="1" applyFill="1" applyBorder="1"/>
    <xf numFmtId="44" fontId="11" fillId="13" borderId="1" xfId="1" applyFont="1" applyFill="1" applyBorder="1" applyAlignment="1"/>
    <xf numFmtId="44" fontId="32" fillId="13" borderId="1" xfId="1" applyFont="1" applyFill="1" applyBorder="1"/>
    <xf numFmtId="49" fontId="23" fillId="6" borderId="0" xfId="0" applyNumberFormat="1" applyFont="1" applyFill="1" applyAlignment="1">
      <alignment horizontal="left" vertical="center" wrapText="1"/>
    </xf>
    <xf numFmtId="0" fontId="11" fillId="2" borderId="12" xfId="0" applyFont="1" applyFill="1" applyBorder="1" applyAlignment="1">
      <alignment horizontal="left"/>
    </xf>
    <xf numFmtId="0" fontId="11" fillId="6" borderId="0" xfId="0" applyFont="1" applyFill="1" applyAlignment="1">
      <alignment horizontal="left" vertical="top"/>
    </xf>
    <xf numFmtId="0" fontId="23" fillId="6" borderId="0" xfId="0" applyFont="1" applyFill="1" applyAlignment="1">
      <alignment horizontal="left" vertical="center" wrapText="1"/>
    </xf>
    <xf numFmtId="14" fontId="11" fillId="6" borderId="10" xfId="0" applyNumberFormat="1" applyFont="1" applyFill="1" applyBorder="1"/>
    <xf numFmtId="0" fontId="11" fillId="6" borderId="14" xfId="0" applyFont="1" applyFill="1" applyBorder="1" applyAlignment="1">
      <alignment horizontal="left"/>
    </xf>
    <xf numFmtId="2" fontId="11" fillId="6" borderId="1" xfId="0" applyNumberFormat="1" applyFont="1" applyFill="1" applyBorder="1"/>
    <xf numFmtId="170" fontId="11" fillId="6" borderId="1" xfId="1" applyNumberFormat="1" applyFont="1" applyFill="1" applyBorder="1"/>
    <xf numFmtId="170" fontId="11" fillId="2" borderId="1" xfId="1" applyNumberFormat="1" applyFont="1" applyFill="1" applyBorder="1"/>
    <xf numFmtId="170" fontId="12" fillId="6" borderId="2" xfId="1" applyNumberFormat="1" applyFont="1" applyFill="1" applyBorder="1"/>
    <xf numFmtId="170" fontId="12" fillId="6" borderId="1" xfId="1" applyNumberFormat="1" applyFont="1" applyFill="1" applyBorder="1"/>
    <xf numFmtId="49" fontId="23" fillId="6" borderId="3" xfId="0" applyNumberFormat="1" applyFont="1" applyFill="1" applyBorder="1" applyAlignment="1">
      <alignment horizontal="left" vertical="center" wrapText="1"/>
    </xf>
    <xf numFmtId="49" fontId="23" fillId="6" borderId="13" xfId="0" applyNumberFormat="1" applyFont="1" applyFill="1" applyBorder="1" applyAlignment="1">
      <alignment horizontal="left" vertical="center" wrapText="1"/>
    </xf>
    <xf numFmtId="49" fontId="23" fillId="6" borderId="14" xfId="0" applyNumberFormat="1" applyFont="1" applyFill="1" applyBorder="1" applyAlignment="1">
      <alignment horizontal="left" vertical="center" wrapText="1"/>
    </xf>
    <xf numFmtId="10" fontId="23" fillId="2" borderId="9" xfId="2" applyNumberFormat="1" applyFont="1" applyFill="1" applyBorder="1" applyAlignment="1">
      <alignment horizontal="center" vertical="center" wrapText="1"/>
    </xf>
    <xf numFmtId="49" fontId="39" fillId="5" borderId="3" xfId="0" applyNumberFormat="1" applyFont="1" applyFill="1" applyBorder="1" applyAlignment="1">
      <alignment horizontal="left" vertical="center" wrapText="1"/>
    </xf>
    <xf numFmtId="49" fontId="11" fillId="6" borderId="10" xfId="0" applyNumberFormat="1" applyFont="1" applyFill="1" applyBorder="1" applyAlignment="1">
      <alignment horizontal="left" vertical="top"/>
    </xf>
    <xf numFmtId="0" fontId="11" fillId="6" borderId="10" xfId="0" applyFont="1" applyFill="1" applyBorder="1" applyAlignment="1">
      <alignment horizontal="left" vertical="top"/>
    </xf>
    <xf numFmtId="0" fontId="11" fillId="6" borderId="11" xfId="0" applyFont="1" applyFill="1" applyBorder="1" applyAlignment="1">
      <alignment horizontal="left" vertical="top"/>
    </xf>
    <xf numFmtId="0" fontId="11" fillId="6" borderId="10" xfId="0" applyFont="1" applyFill="1" applyBorder="1" applyAlignment="1">
      <alignment vertical="top"/>
    </xf>
    <xf numFmtId="0" fontId="11" fillId="6" borderId="10" xfId="0" applyFont="1" applyFill="1" applyBorder="1" applyAlignment="1">
      <alignment horizontal="left"/>
    </xf>
    <xf numFmtId="49" fontId="23" fillId="2" borderId="1" xfId="0" applyNumberFormat="1" applyFont="1" applyFill="1" applyBorder="1" applyAlignment="1">
      <alignment horizontal="center" vertical="center" wrapText="1"/>
    </xf>
    <xf numFmtId="0" fontId="11" fillId="6" borderId="6" xfId="0" applyFont="1" applyFill="1" applyBorder="1" applyAlignment="1">
      <alignment horizontal="left" vertical="top"/>
    </xf>
    <xf numFmtId="49" fontId="12" fillId="4" borderId="15" xfId="0" applyNumberFormat="1" applyFont="1" applyFill="1" applyBorder="1" applyAlignment="1">
      <alignment horizontal="left" vertical="top"/>
    </xf>
    <xf numFmtId="49" fontId="12" fillId="4" borderId="15" xfId="0" applyNumberFormat="1" applyFont="1" applyFill="1" applyBorder="1" applyAlignment="1">
      <alignment horizontal="center" vertical="top"/>
    </xf>
    <xf numFmtId="49" fontId="12" fillId="5" borderId="3" xfId="0" applyNumberFormat="1" applyFont="1" applyFill="1" applyBorder="1" applyAlignment="1">
      <alignment horizontal="left" vertical="top"/>
    </xf>
    <xf numFmtId="1" fontId="11" fillId="6" borderId="0" xfId="0" applyNumberFormat="1" applyFont="1" applyFill="1" applyAlignment="1">
      <alignment horizontal="center" vertical="center"/>
    </xf>
    <xf numFmtId="1" fontId="11" fillId="2" borderId="1" xfId="0" applyNumberFormat="1" applyFont="1" applyFill="1" applyBorder="1" applyAlignment="1">
      <alignment horizontal="center" vertical="center"/>
    </xf>
    <xf numFmtId="10" fontId="11" fillId="2" borderId="1" xfId="2" applyNumberFormat="1" applyFont="1" applyFill="1" applyBorder="1" applyAlignment="1">
      <alignment horizontal="center" vertical="center"/>
    </xf>
    <xf numFmtId="0" fontId="11" fillId="6" borderId="3" xfId="0" applyFont="1" applyFill="1" applyBorder="1" applyAlignment="1">
      <alignment horizontal="left" vertical="top"/>
    </xf>
    <xf numFmtId="10" fontId="11" fillId="2" borderId="3" xfId="2" applyNumberFormat="1" applyFont="1" applyFill="1" applyBorder="1" applyAlignment="1">
      <alignment horizontal="center" vertical="center"/>
    </xf>
    <xf numFmtId="1" fontId="11" fillId="2" borderId="2" xfId="0" applyNumberFormat="1" applyFont="1" applyFill="1" applyBorder="1" applyAlignment="1">
      <alignment horizontal="center" vertical="center"/>
    </xf>
    <xf numFmtId="10" fontId="11" fillId="2" borderId="11" xfId="2" applyNumberFormat="1" applyFont="1" applyFill="1" applyBorder="1" applyAlignment="1">
      <alignment horizontal="center" vertical="center"/>
    </xf>
    <xf numFmtId="49" fontId="12" fillId="4" borderId="9" xfId="0" applyNumberFormat="1" applyFont="1" applyFill="1" applyBorder="1" applyAlignment="1">
      <alignment horizontal="center" vertical="top"/>
    </xf>
    <xf numFmtId="1" fontId="11" fillId="6" borderId="1" xfId="0" applyNumberFormat="1" applyFont="1" applyFill="1" applyBorder="1" applyAlignment="1">
      <alignment horizontal="center" vertical="center"/>
    </xf>
    <xf numFmtId="1" fontId="12" fillId="6" borderId="5" xfId="0" applyNumberFormat="1" applyFont="1" applyFill="1" applyBorder="1" applyAlignment="1">
      <alignment horizontal="center" vertical="center"/>
    </xf>
    <xf numFmtId="1" fontId="12" fillId="6" borderId="1" xfId="0" applyNumberFormat="1" applyFont="1" applyFill="1" applyBorder="1" applyAlignment="1">
      <alignment horizontal="center" vertical="center"/>
    </xf>
    <xf numFmtId="10" fontId="12" fillId="6" borderId="1" xfId="2" applyNumberFormat="1" applyFont="1" applyFill="1" applyBorder="1" applyAlignment="1">
      <alignment horizontal="center" vertical="center"/>
    </xf>
    <xf numFmtId="0" fontId="12" fillId="6" borderId="3" xfId="0" applyFont="1" applyFill="1" applyBorder="1" applyAlignment="1">
      <alignment horizontal="left" vertical="top"/>
    </xf>
    <xf numFmtId="1" fontId="12" fillId="6" borderId="0" xfId="0" applyNumberFormat="1" applyFont="1" applyFill="1" applyAlignment="1">
      <alignment horizontal="center" vertical="center"/>
    </xf>
    <xf numFmtId="0" fontId="23" fillId="6" borderId="3" xfId="0" applyFont="1" applyFill="1" applyBorder="1" applyAlignment="1">
      <alignment horizontal="left" vertical="center" wrapText="1"/>
    </xf>
    <xf numFmtId="0" fontId="45" fillId="6" borderId="1" xfId="0" applyFont="1" applyFill="1" applyBorder="1" applyAlignment="1">
      <alignment horizontal="center" vertical="center" wrapText="1"/>
    </xf>
    <xf numFmtId="44" fontId="23" fillId="2" borderId="1" xfId="1" applyFont="1" applyFill="1" applyBorder="1" applyAlignment="1">
      <alignment horizontal="left" vertical="center" wrapText="1"/>
    </xf>
    <xf numFmtId="0" fontId="23" fillId="6" borderId="4" xfId="0" applyFont="1" applyFill="1" applyBorder="1" applyAlignment="1">
      <alignment horizontal="left" vertical="top" wrapText="1"/>
    </xf>
    <xf numFmtId="0" fontId="11" fillId="6" borderId="1" xfId="2" applyNumberFormat="1" applyFont="1" applyFill="1" applyBorder="1" applyAlignment="1">
      <alignment horizontal="center" vertical="center"/>
    </xf>
    <xf numFmtId="10" fontId="11" fillId="6" borderId="1" xfId="2" applyNumberFormat="1" applyFont="1" applyFill="1" applyBorder="1" applyAlignment="1">
      <alignment horizontal="center" vertical="center"/>
    </xf>
    <xf numFmtId="1" fontId="11" fillId="6" borderId="1" xfId="2" applyNumberFormat="1" applyFont="1" applyFill="1" applyBorder="1" applyAlignment="1">
      <alignment horizontal="center" vertical="center"/>
    </xf>
    <xf numFmtId="1" fontId="12" fillId="6" borderId="1" xfId="2" applyNumberFormat="1" applyFont="1" applyFill="1" applyBorder="1" applyAlignment="1">
      <alignment horizontal="center" vertical="center"/>
    </xf>
    <xf numFmtId="0" fontId="16" fillId="6" borderId="0" xfId="0" applyFont="1" applyFill="1" applyAlignment="1">
      <alignment horizontal="center" vertical="center"/>
    </xf>
    <xf numFmtId="49" fontId="11" fillId="6" borderId="0" xfId="0" applyNumberFormat="1" applyFont="1" applyFill="1" applyAlignment="1">
      <alignment horizontal="left" vertical="top"/>
    </xf>
    <xf numFmtId="0" fontId="11" fillId="6" borderId="0" xfId="0" applyFont="1" applyFill="1" applyAlignment="1">
      <alignment vertical="top"/>
    </xf>
    <xf numFmtId="0" fontId="11" fillId="6" borderId="0" xfId="0" applyFont="1" applyFill="1" applyAlignment="1">
      <alignment horizontal="left" vertical="top"/>
    </xf>
    <xf numFmtId="0" fontId="10" fillId="6" borderId="0" xfId="0" applyFont="1" applyFill="1" applyAlignment="1">
      <alignment horizontal="center" vertical="center"/>
    </xf>
    <xf numFmtId="0" fontId="12" fillId="6" borderId="0" xfId="0" applyFont="1" applyFill="1" applyAlignment="1">
      <alignment horizontal="center" vertical="center"/>
    </xf>
    <xf numFmtId="0" fontId="13" fillId="6" borderId="0" xfId="0" applyFont="1" applyFill="1" applyAlignment="1">
      <alignment horizontal="center" vertical="center"/>
    </xf>
    <xf numFmtId="0" fontId="14" fillId="6" borderId="0" xfId="0" applyFont="1" applyFill="1" applyAlignment="1">
      <alignment horizontal="center" vertical="center"/>
    </xf>
    <xf numFmtId="0" fontId="15" fillId="6" borderId="0" xfId="0" applyFont="1" applyFill="1" applyAlignment="1">
      <alignment horizontal="center" vertical="center"/>
    </xf>
    <xf numFmtId="0" fontId="17" fillId="6" borderId="0" xfId="3" applyFont="1" applyFill="1" applyAlignment="1" applyProtection="1">
      <alignment horizontal="center" vertical="top"/>
    </xf>
    <xf numFmtId="0" fontId="11" fillId="6" borderId="0" xfId="0" applyFont="1" applyFill="1" applyAlignment="1">
      <alignment horizontal="center" vertical="top"/>
    </xf>
    <xf numFmtId="0" fontId="21" fillId="6" borderId="0" xfId="0" applyFont="1" applyFill="1" applyAlignment="1">
      <alignment horizontal="center" vertical="top"/>
    </xf>
    <xf numFmtId="0" fontId="17" fillId="6" borderId="0" xfId="3" applyFont="1" applyFill="1" applyAlignment="1">
      <alignment horizontal="center" vertical="center" wrapText="1"/>
    </xf>
    <xf numFmtId="0" fontId="19" fillId="6" borderId="0" xfId="0" applyFont="1" applyFill="1" applyAlignment="1">
      <alignment horizontal="center" vertical="center" wrapText="1"/>
    </xf>
    <xf numFmtId="0" fontId="18" fillId="6" borderId="0" xfId="0" applyFont="1" applyFill="1" applyAlignment="1">
      <alignment horizontal="center" vertical="center" wrapText="1"/>
    </xf>
    <xf numFmtId="0" fontId="11" fillId="6" borderId="0" xfId="0" applyFont="1" applyFill="1" applyAlignment="1">
      <alignment horizontal="left" vertical="top" wrapText="1"/>
    </xf>
    <xf numFmtId="49" fontId="11" fillId="6" borderId="0" xfId="0" applyNumberFormat="1" applyFont="1" applyFill="1" applyAlignment="1">
      <alignment horizontal="left" vertical="top" wrapText="1"/>
    </xf>
    <xf numFmtId="0" fontId="17" fillId="6" borderId="0" xfId="3" applyFont="1" applyFill="1" applyAlignment="1" applyProtection="1">
      <alignment vertical="top"/>
    </xf>
    <xf numFmtId="0" fontId="12" fillId="4" borderId="4" xfId="0" applyFont="1" applyFill="1" applyBorder="1"/>
    <xf numFmtId="0" fontId="12" fillId="4" borderId="5" xfId="0" applyFont="1" applyFill="1" applyBorder="1"/>
    <xf numFmtId="0" fontId="11" fillId="4" borderId="4" xfId="0" applyFont="1" applyFill="1" applyBorder="1"/>
    <xf numFmtId="0" fontId="11" fillId="4" borderId="5" xfId="0" applyFont="1" applyFill="1" applyBorder="1"/>
    <xf numFmtId="0" fontId="12" fillId="5" borderId="11"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1" fillId="2" borderId="3" xfId="0" applyFont="1" applyFill="1" applyBorder="1" applyAlignment="1">
      <alignment horizontal="left"/>
    </xf>
    <xf numFmtId="0" fontId="11" fillId="2" borderId="4" xfId="0" applyFont="1" applyFill="1" applyBorder="1" applyAlignment="1">
      <alignment horizontal="left"/>
    </xf>
    <xf numFmtId="0" fontId="11" fillId="2" borderId="5" xfId="0" applyFont="1" applyFill="1" applyBorder="1" applyAlignment="1">
      <alignment horizontal="left"/>
    </xf>
    <xf numFmtId="0" fontId="22" fillId="4" borderId="3" xfId="0" applyFont="1" applyFill="1" applyBorder="1" applyAlignment="1">
      <alignment horizontal="center" vertical="center"/>
    </xf>
    <xf numFmtId="0" fontId="22" fillId="4" borderId="4" xfId="0" applyFont="1" applyFill="1" applyBorder="1" applyAlignment="1">
      <alignment horizontal="center" vertical="center"/>
    </xf>
    <xf numFmtId="0" fontId="22" fillId="4" borderId="5" xfId="0" applyFont="1" applyFill="1" applyBorder="1" applyAlignment="1">
      <alignment horizontal="center" vertical="center"/>
    </xf>
    <xf numFmtId="0" fontId="11" fillId="6" borderId="12" xfId="0" applyFont="1" applyFill="1" applyBorder="1" applyAlignment="1">
      <alignment horizontal="left" vertical="center"/>
    </xf>
    <xf numFmtId="0" fontId="11" fillId="6" borderId="8" xfId="0" applyFont="1" applyFill="1" applyBorder="1" applyAlignment="1">
      <alignment horizontal="left" vertical="center"/>
    </xf>
    <xf numFmtId="0" fontId="11" fillId="6" borderId="11" xfId="0" applyFont="1" applyFill="1" applyBorder="1" applyAlignment="1">
      <alignment horizontal="left" vertical="center"/>
    </xf>
    <xf numFmtId="0" fontId="11" fillId="6" borderId="7" xfId="0" applyFont="1" applyFill="1" applyBorder="1" applyAlignment="1">
      <alignment horizontal="left" vertical="center"/>
    </xf>
    <xf numFmtId="0" fontId="23" fillId="6" borderId="0" xfId="0" applyFont="1" applyFill="1" applyAlignment="1">
      <alignment horizontal="left" vertical="center" wrapText="1"/>
    </xf>
    <xf numFmtId="0" fontId="24" fillId="6" borderId="0" xfId="0" applyFont="1" applyFill="1" applyAlignment="1">
      <alignment horizontal="left" vertical="center" wrapText="1"/>
    </xf>
    <xf numFmtId="0" fontId="14" fillId="6" borderId="0" xfId="0" applyFont="1" applyFill="1" applyAlignment="1">
      <alignment horizontal="left"/>
    </xf>
    <xf numFmtId="0" fontId="14" fillId="6" borderId="0" xfId="0" applyFont="1" applyFill="1"/>
    <xf numFmtId="0" fontId="12" fillId="4" borderId="4" xfId="0" applyFont="1" applyFill="1" applyBorder="1" applyAlignment="1">
      <alignment horizontal="left"/>
    </xf>
    <xf numFmtId="0" fontId="12" fillId="5" borderId="3" xfId="0" applyFont="1" applyFill="1" applyBorder="1" applyAlignment="1">
      <alignment horizontal="center" vertical="center"/>
    </xf>
    <xf numFmtId="0" fontId="12" fillId="5" borderId="5" xfId="0" applyFont="1" applyFill="1" applyBorder="1" applyAlignment="1">
      <alignment horizontal="center" vertical="center"/>
    </xf>
    <xf numFmtId="0" fontId="11" fillId="6" borderId="4" xfId="0" applyFont="1" applyFill="1" applyBorder="1"/>
    <xf numFmtId="0" fontId="11" fillId="6" borderId="5" xfId="0" applyFont="1" applyFill="1" applyBorder="1"/>
    <xf numFmtId="0" fontId="11" fillId="6" borderId="6" xfId="0" applyFont="1" applyFill="1" applyBorder="1"/>
    <xf numFmtId="0" fontId="11" fillId="6" borderId="8" xfId="0" applyFont="1" applyFill="1" applyBorder="1"/>
    <xf numFmtId="0" fontId="12" fillId="4" borderId="10" xfId="0" applyFont="1" applyFill="1" applyBorder="1" applyAlignment="1">
      <alignment horizontal="left"/>
    </xf>
    <xf numFmtId="0" fontId="12" fillId="4" borderId="5" xfId="0" applyFont="1" applyFill="1" applyBorder="1" applyAlignment="1">
      <alignment horizontal="left"/>
    </xf>
    <xf numFmtId="44" fontId="11" fillId="6" borderId="3" xfId="1" applyFont="1" applyFill="1" applyBorder="1" applyAlignment="1">
      <alignment horizontal="left"/>
    </xf>
    <xf numFmtId="44" fontId="11" fillId="6" borderId="5" xfId="1" applyFont="1" applyFill="1" applyBorder="1" applyAlignment="1">
      <alignment horizontal="left"/>
    </xf>
    <xf numFmtId="44" fontId="11" fillId="8" borderId="3" xfId="1" applyFont="1" applyFill="1" applyBorder="1" applyAlignment="1">
      <alignment horizontal="left"/>
    </xf>
    <xf numFmtId="44" fontId="11" fillId="8" borderId="5" xfId="1" applyFont="1" applyFill="1" applyBorder="1" applyAlignment="1">
      <alignment horizontal="left"/>
    </xf>
    <xf numFmtId="0" fontId="12" fillId="6" borderId="4" xfId="0" applyFont="1" applyFill="1" applyBorder="1"/>
    <xf numFmtId="0" fontId="12" fillId="6" borderId="5" xfId="0" applyFont="1" applyFill="1" applyBorder="1"/>
    <xf numFmtId="0" fontId="12" fillId="5" borderId="4" xfId="0" applyFont="1" applyFill="1" applyBorder="1" applyAlignment="1">
      <alignment horizontal="left"/>
    </xf>
    <xf numFmtId="0" fontId="12" fillId="5" borderId="5" xfId="0" applyFont="1" applyFill="1" applyBorder="1" applyAlignment="1">
      <alignment horizontal="left"/>
    </xf>
    <xf numFmtId="0" fontId="11" fillId="6" borderId="4" xfId="0" applyFont="1" applyFill="1" applyBorder="1" applyAlignment="1">
      <alignment horizontal="left"/>
    </xf>
    <xf numFmtId="0" fontId="11" fillId="6" borderId="5" xfId="0" applyFont="1" applyFill="1" applyBorder="1" applyAlignment="1">
      <alignment horizontal="left"/>
    </xf>
    <xf numFmtId="49" fontId="12" fillId="5" borderId="4" xfId="0" applyNumberFormat="1" applyFont="1" applyFill="1" applyBorder="1" applyAlignment="1">
      <alignment horizontal="left"/>
    </xf>
    <xf numFmtId="49" fontId="12" fillId="5" borderId="5" xfId="0" applyNumberFormat="1" applyFont="1" applyFill="1" applyBorder="1" applyAlignment="1">
      <alignment horizontal="left"/>
    </xf>
    <xf numFmtId="49" fontId="33" fillId="6" borderId="0" xfId="0" applyNumberFormat="1" applyFont="1" applyFill="1" applyAlignment="1">
      <alignment horizontal="left" vertical="top" wrapText="1"/>
    </xf>
    <xf numFmtId="49" fontId="23" fillId="6" borderId="0" xfId="0" applyNumberFormat="1" applyFont="1" applyFill="1" applyAlignment="1">
      <alignment horizontal="left" vertical="top" wrapText="1"/>
    </xf>
    <xf numFmtId="49" fontId="22" fillId="4" borderId="3" xfId="0" applyNumberFormat="1" applyFont="1" applyFill="1" applyBorder="1" applyAlignment="1">
      <alignment horizontal="center" vertical="center"/>
    </xf>
    <xf numFmtId="49" fontId="22" fillId="4" borderId="4" xfId="0" applyNumberFormat="1" applyFont="1" applyFill="1" applyBorder="1" applyAlignment="1">
      <alignment horizontal="center" vertical="center"/>
    </xf>
    <xf numFmtId="49" fontId="22" fillId="4" borderId="5" xfId="0" applyNumberFormat="1" applyFont="1" applyFill="1" applyBorder="1" applyAlignment="1">
      <alignment horizontal="center" vertical="center"/>
    </xf>
    <xf numFmtId="49" fontId="11" fillId="5" borderId="3" xfId="0" applyNumberFormat="1" applyFont="1" applyFill="1" applyBorder="1" applyAlignment="1">
      <alignment horizontal="right" vertical="center"/>
    </xf>
    <xf numFmtId="49" fontId="11" fillId="5" borderId="4" xfId="0" applyNumberFormat="1" applyFont="1" applyFill="1" applyBorder="1" applyAlignment="1">
      <alignment horizontal="right" vertical="center"/>
    </xf>
    <xf numFmtId="49" fontId="14" fillId="5" borderId="3" xfId="0" applyNumberFormat="1" applyFont="1" applyFill="1" applyBorder="1" applyAlignment="1">
      <alignment horizontal="right" vertical="center"/>
    </xf>
    <xf numFmtId="49" fontId="14" fillId="5" borderId="4" xfId="0" applyNumberFormat="1" applyFont="1" applyFill="1" applyBorder="1" applyAlignment="1">
      <alignment horizontal="right" vertical="center"/>
    </xf>
    <xf numFmtId="49" fontId="36" fillId="6" borderId="0" xfId="0" applyNumberFormat="1" applyFont="1" applyFill="1" applyAlignment="1">
      <alignment horizontal="center" vertical="top" wrapText="1"/>
    </xf>
    <xf numFmtId="49" fontId="12" fillId="4" borderId="3" xfId="0" applyNumberFormat="1" applyFont="1" applyFill="1" applyBorder="1" applyAlignment="1">
      <alignment horizontal="center" vertical="center"/>
    </xf>
    <xf numFmtId="49" fontId="12" fillId="4" borderId="4" xfId="0" applyNumberFormat="1" applyFont="1" applyFill="1" applyBorder="1" applyAlignment="1">
      <alignment horizontal="center" vertical="center"/>
    </xf>
    <xf numFmtId="49" fontId="12" fillId="4" borderId="5" xfId="0" applyNumberFormat="1" applyFont="1" applyFill="1" applyBorder="1" applyAlignment="1">
      <alignment horizontal="center" vertical="center"/>
    </xf>
    <xf numFmtId="49" fontId="12" fillId="5" borderId="4" xfId="0" applyNumberFormat="1" applyFont="1" applyFill="1" applyBorder="1" applyAlignment="1">
      <alignment horizontal="left" vertical="center"/>
    </xf>
    <xf numFmtId="49" fontId="12" fillId="5" borderId="5" xfId="0" applyNumberFormat="1" applyFont="1" applyFill="1" applyBorder="1" applyAlignment="1">
      <alignment horizontal="left" vertical="center"/>
    </xf>
    <xf numFmtId="0" fontId="11" fillId="6" borderId="6" xfId="0" applyFont="1" applyFill="1" applyBorder="1" applyAlignment="1">
      <alignment horizontal="left"/>
    </xf>
    <xf numFmtId="0" fontId="11" fillId="6" borderId="8" xfId="0" applyFont="1" applyFill="1" applyBorder="1" applyAlignment="1">
      <alignment horizontal="left"/>
    </xf>
    <xf numFmtId="0" fontId="11" fillId="5" borderId="3" xfId="0" applyFont="1" applyFill="1" applyBorder="1" applyAlignment="1">
      <alignment horizontal="right" vertical="center"/>
    </xf>
    <xf numFmtId="0" fontId="11" fillId="5" borderId="4" xfId="0" applyFont="1" applyFill="1" applyBorder="1" applyAlignment="1">
      <alignment horizontal="right" vertical="center"/>
    </xf>
    <xf numFmtId="0" fontId="14" fillId="5" borderId="3" xfId="0" applyFont="1" applyFill="1" applyBorder="1" applyAlignment="1">
      <alignment horizontal="right" vertical="center"/>
    </xf>
    <xf numFmtId="0" fontId="14" fillId="5" borderId="4" xfId="0" applyFont="1" applyFill="1" applyBorder="1" applyAlignment="1">
      <alignment horizontal="right" vertical="center"/>
    </xf>
    <xf numFmtId="0" fontId="26" fillId="5" borderId="4" xfId="0" applyFont="1" applyFill="1" applyBorder="1" applyAlignment="1">
      <alignment horizontal="left"/>
    </xf>
    <xf numFmtId="0" fontId="26" fillId="5" borderId="5" xfId="0" applyFont="1" applyFill="1" applyBorder="1" applyAlignment="1">
      <alignment horizontal="left"/>
    </xf>
    <xf numFmtId="0" fontId="12" fillId="5" borderId="16"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5" borderId="37" xfId="0" applyFont="1" applyFill="1" applyBorder="1" applyAlignment="1">
      <alignment horizontal="center" vertical="center" wrapText="1"/>
    </xf>
    <xf numFmtId="0" fontId="28" fillId="4" borderId="3" xfId="0" applyFont="1" applyFill="1" applyBorder="1" applyAlignment="1">
      <alignment horizontal="center"/>
    </xf>
    <xf numFmtId="0" fontId="28" fillId="4" borderId="5" xfId="0" applyFont="1" applyFill="1" applyBorder="1" applyAlignment="1">
      <alignment horizontal="center"/>
    </xf>
    <xf numFmtId="0" fontId="23" fillId="6" borderId="0" xfId="0" applyFont="1" applyFill="1" applyAlignment="1">
      <alignment vertical="center" wrapText="1"/>
    </xf>
    <xf numFmtId="0" fontId="12" fillId="6" borderId="21" xfId="0" applyFont="1" applyFill="1" applyBorder="1" applyAlignment="1">
      <alignment horizontal="right"/>
    </xf>
    <xf numFmtId="0" fontId="12" fillId="6" borderId="22" xfId="0" applyFont="1" applyFill="1" applyBorder="1" applyAlignment="1">
      <alignment horizontal="right"/>
    </xf>
    <xf numFmtId="0" fontId="12" fillId="6" borderId="23" xfId="0" applyFont="1" applyFill="1" applyBorder="1" applyAlignment="1">
      <alignment horizontal="right"/>
    </xf>
    <xf numFmtId="0" fontId="12" fillId="5" borderId="1" xfId="0" applyFont="1" applyFill="1" applyBorder="1" applyAlignment="1">
      <alignment horizontal="center" vertical="center" wrapText="1"/>
    </xf>
    <xf numFmtId="0" fontId="11" fillId="4" borderId="3" xfId="0" applyFont="1" applyFill="1" applyBorder="1" applyAlignment="1">
      <alignment horizontal="left"/>
    </xf>
    <xf numFmtId="0" fontId="11" fillId="4" borderId="4" xfId="0" applyFont="1" applyFill="1" applyBorder="1" applyAlignment="1">
      <alignment horizontal="left"/>
    </xf>
    <xf numFmtId="0" fontId="11" fillId="4" borderId="5" xfId="0" applyFont="1" applyFill="1" applyBorder="1" applyAlignment="1">
      <alignment horizontal="left"/>
    </xf>
    <xf numFmtId="0" fontId="11" fillId="2" borderId="3" xfId="0" applyFont="1" applyFill="1" applyBorder="1" applyAlignment="1">
      <alignment horizontal="center"/>
    </xf>
    <xf numFmtId="0" fontId="11" fillId="2" borderId="4" xfId="0" applyFont="1" applyFill="1" applyBorder="1" applyAlignment="1">
      <alignment horizontal="center"/>
    </xf>
    <xf numFmtId="0" fontId="11" fillId="2" borderId="5" xfId="0" applyFont="1" applyFill="1" applyBorder="1" applyAlignment="1">
      <alignment horizontal="center"/>
    </xf>
    <xf numFmtId="0" fontId="11" fillId="6" borderId="3" xfId="0" applyFont="1" applyFill="1" applyBorder="1" applyAlignment="1">
      <alignment horizontal="left"/>
    </xf>
    <xf numFmtId="0" fontId="22" fillId="4" borderId="3" xfId="0" applyFont="1" applyFill="1" applyBorder="1" applyAlignment="1">
      <alignment horizontal="center"/>
    </xf>
    <xf numFmtId="0" fontId="22" fillId="4" borderId="4" xfId="0" applyFont="1" applyFill="1" applyBorder="1" applyAlignment="1">
      <alignment horizontal="center"/>
    </xf>
    <xf numFmtId="0" fontId="22" fillId="4" borderId="5" xfId="0" applyFont="1" applyFill="1" applyBorder="1" applyAlignment="1">
      <alignment horizontal="center"/>
    </xf>
    <xf numFmtId="0" fontId="14" fillId="5" borderId="3" xfId="0" applyFont="1" applyFill="1" applyBorder="1" applyAlignment="1">
      <alignment horizontal="left" vertical="center" wrapText="1"/>
    </xf>
    <xf numFmtId="0" fontId="14" fillId="5" borderId="4" xfId="0" applyFont="1" applyFill="1" applyBorder="1" applyAlignment="1">
      <alignment horizontal="left" vertical="center" wrapText="1"/>
    </xf>
    <xf numFmtId="0" fontId="14" fillId="5" borderId="5" xfId="0" applyFont="1" applyFill="1" applyBorder="1" applyAlignment="1">
      <alignment horizontal="left" vertical="center" wrapText="1"/>
    </xf>
    <xf numFmtId="0" fontId="22" fillId="4" borderId="2" xfId="0" applyFont="1" applyFill="1" applyBorder="1" applyAlignment="1">
      <alignment horizontal="center" vertical="center"/>
    </xf>
    <xf numFmtId="0" fontId="12" fillId="5" borderId="7"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15" xfId="0" applyFont="1" applyFill="1" applyBorder="1" applyAlignment="1">
      <alignment horizontal="center" vertical="center" wrapText="1"/>
    </xf>
    <xf numFmtId="49" fontId="23" fillId="6" borderId="0" xfId="0" applyNumberFormat="1" applyFont="1" applyFill="1" applyAlignment="1">
      <alignment horizontal="left" vertical="center" wrapText="1"/>
    </xf>
    <xf numFmtId="0" fontId="12" fillId="5" borderId="9" xfId="0" applyFont="1" applyFill="1" applyBorder="1" applyAlignment="1">
      <alignment horizontal="center" vertical="center" wrapText="1"/>
    </xf>
    <xf numFmtId="0" fontId="11" fillId="2" borderId="4" xfId="0" applyFont="1" applyFill="1" applyBorder="1"/>
    <xf numFmtId="0" fontId="11" fillId="2" borderId="5" xfId="0" applyFont="1" applyFill="1" applyBorder="1"/>
    <xf numFmtId="0" fontId="12" fillId="5" borderId="7" xfId="0" applyFont="1" applyFill="1" applyBorder="1" applyAlignment="1">
      <alignment horizontal="center" vertical="center"/>
    </xf>
    <xf numFmtId="0" fontId="12" fillId="5" borderId="6" xfId="0" applyFont="1" applyFill="1" applyBorder="1" applyAlignment="1">
      <alignment horizontal="center" vertical="center"/>
    </xf>
    <xf numFmtId="0" fontId="12" fillId="5" borderId="8" xfId="0" applyFont="1" applyFill="1" applyBorder="1" applyAlignment="1">
      <alignment horizontal="center" vertical="center"/>
    </xf>
    <xf numFmtId="49" fontId="12" fillId="6" borderId="11" xfId="0" applyNumberFormat="1" applyFont="1" applyFill="1" applyBorder="1" applyAlignment="1">
      <alignment horizontal="center" vertical="center"/>
    </xf>
    <xf numFmtId="49" fontId="12" fillId="6" borderId="10" xfId="0" applyNumberFormat="1" applyFont="1" applyFill="1" applyBorder="1" applyAlignment="1">
      <alignment horizontal="center" vertical="center"/>
    </xf>
    <xf numFmtId="49" fontId="12" fillId="6" borderId="12" xfId="0" applyNumberFormat="1" applyFont="1" applyFill="1" applyBorder="1" applyAlignment="1">
      <alignment horizontal="center" vertical="center"/>
    </xf>
    <xf numFmtId="49" fontId="12" fillId="6" borderId="13" xfId="0" applyNumberFormat="1" applyFont="1" applyFill="1" applyBorder="1" applyAlignment="1">
      <alignment horizontal="center" vertical="center"/>
    </xf>
    <xf numFmtId="49" fontId="12" fillId="6" borderId="0" xfId="0" applyNumberFormat="1" applyFont="1" applyFill="1" applyAlignment="1">
      <alignment horizontal="center" vertical="center"/>
    </xf>
    <xf numFmtId="49" fontId="12" fillId="6" borderId="14" xfId="0" applyNumberFormat="1" applyFont="1" applyFill="1" applyBorder="1" applyAlignment="1">
      <alignment horizontal="center" vertical="center"/>
    </xf>
    <xf numFmtId="49" fontId="12" fillId="6" borderId="7" xfId="0" applyNumberFormat="1" applyFont="1" applyFill="1" applyBorder="1" applyAlignment="1">
      <alignment horizontal="center" vertical="center"/>
    </xf>
    <xf numFmtId="49" fontId="12" fillId="6" borderId="6" xfId="0" applyNumberFormat="1" applyFont="1" applyFill="1" applyBorder="1" applyAlignment="1">
      <alignment horizontal="center" vertical="center"/>
    </xf>
    <xf numFmtId="49" fontId="12" fillId="6" borderId="8" xfId="0" applyNumberFormat="1" applyFont="1" applyFill="1" applyBorder="1" applyAlignment="1">
      <alignment horizontal="center" vertical="center"/>
    </xf>
    <xf numFmtId="0" fontId="26" fillId="5" borderId="4" xfId="0" applyFont="1" applyFill="1" applyBorder="1"/>
    <xf numFmtId="0" fontId="26" fillId="5" borderId="5" xfId="0" applyFont="1" applyFill="1" applyBorder="1"/>
    <xf numFmtId="0" fontId="26" fillId="5" borderId="10" xfId="0" applyFont="1" applyFill="1" applyBorder="1"/>
    <xf numFmtId="0" fontId="26" fillId="5" borderId="0" xfId="0" applyFont="1" applyFill="1"/>
    <xf numFmtId="0" fontId="12" fillId="6" borderId="3" xfId="0" applyFont="1" applyFill="1" applyBorder="1" applyAlignment="1">
      <alignment horizontal="center" vertical="center"/>
    </xf>
    <xf numFmtId="0" fontId="12" fillId="6" borderId="4" xfId="0" applyFont="1" applyFill="1" applyBorder="1" applyAlignment="1">
      <alignment horizontal="center" vertical="center"/>
    </xf>
    <xf numFmtId="0" fontId="12" fillId="6" borderId="5" xfId="0" applyFont="1" applyFill="1" applyBorder="1" applyAlignment="1">
      <alignment horizontal="center" vertical="center"/>
    </xf>
    <xf numFmtId="0" fontId="12" fillId="6" borderId="2"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4" fillId="6" borderId="4" xfId="0" applyFont="1" applyFill="1" applyBorder="1"/>
    <xf numFmtId="0" fontId="14" fillId="6" borderId="5" xfId="0" applyFont="1" applyFill="1" applyBorder="1"/>
    <xf numFmtId="0" fontId="26" fillId="6" borderId="27" xfId="0" applyFont="1" applyFill="1" applyBorder="1" applyAlignment="1">
      <alignment horizontal="left" wrapText="1"/>
    </xf>
    <xf numFmtId="0" fontId="26" fillId="6" borderId="28" xfId="0" applyFont="1" applyFill="1" applyBorder="1"/>
    <xf numFmtId="0" fontId="26" fillId="6" borderId="29" xfId="0" applyFont="1" applyFill="1" applyBorder="1"/>
    <xf numFmtId="0" fontId="12" fillId="6" borderId="22" xfId="0" applyFont="1" applyFill="1" applyBorder="1" applyAlignment="1">
      <alignment horizontal="right" vertical="center" wrapText="1"/>
    </xf>
    <xf numFmtId="0" fontId="12" fillId="6" borderId="23" xfId="0" applyFont="1" applyFill="1" applyBorder="1" applyAlignment="1">
      <alignment horizontal="right" vertical="center" wrapText="1"/>
    </xf>
    <xf numFmtId="0" fontId="11" fillId="6" borderId="10" xfId="0" applyFont="1" applyFill="1" applyBorder="1"/>
    <xf numFmtId="0" fontId="11" fillId="6" borderId="12" xfId="0" applyFont="1" applyFill="1" applyBorder="1"/>
    <xf numFmtId="0" fontId="25" fillId="6" borderId="54" xfId="0" applyFont="1" applyFill="1" applyBorder="1" applyAlignment="1">
      <alignment horizontal="right"/>
    </xf>
    <xf numFmtId="0" fontId="25" fillId="6" borderId="55" xfId="0" applyFont="1" applyFill="1" applyBorder="1" applyAlignment="1">
      <alignment horizontal="right"/>
    </xf>
    <xf numFmtId="0" fontId="14" fillId="6" borderId="21" xfId="0" applyFont="1" applyFill="1" applyBorder="1" applyAlignment="1">
      <alignment horizontal="right" vertical="center" wrapText="1"/>
    </xf>
    <xf numFmtId="0" fontId="14" fillId="6" borderId="23" xfId="0" applyFont="1" applyFill="1" applyBorder="1" applyAlignment="1">
      <alignment horizontal="right" vertical="center" wrapText="1"/>
    </xf>
    <xf numFmtId="49" fontId="23" fillId="6" borderId="0" xfId="0" applyNumberFormat="1" applyFont="1" applyFill="1" applyAlignment="1">
      <alignment vertical="top" wrapText="1"/>
    </xf>
    <xf numFmtId="0" fontId="12" fillId="5" borderId="31" xfId="0" applyFont="1" applyFill="1" applyBorder="1"/>
    <xf numFmtId="0" fontId="12" fillId="5" borderId="33" xfId="0" applyFont="1" applyFill="1" applyBorder="1"/>
    <xf numFmtId="0" fontId="26" fillId="3" borderId="4" xfId="0" applyFont="1" applyFill="1" applyBorder="1"/>
    <xf numFmtId="0" fontId="26" fillId="3" borderId="5" xfId="0" applyFont="1" applyFill="1" applyBorder="1"/>
    <xf numFmtId="0" fontId="26" fillId="3" borderId="34" xfId="0" applyFont="1" applyFill="1" applyBorder="1"/>
    <xf numFmtId="0" fontId="32" fillId="6" borderId="10" xfId="0" applyFont="1" applyFill="1" applyBorder="1"/>
    <xf numFmtId="0" fontId="32" fillId="6" borderId="12" xfId="0" applyFont="1" applyFill="1" applyBorder="1"/>
    <xf numFmtId="0" fontId="26" fillId="3" borderId="31" xfId="0" applyFont="1" applyFill="1" applyBorder="1"/>
    <xf numFmtId="0" fontId="26" fillId="3" borderId="33" xfId="0" applyFont="1" applyFill="1" applyBorder="1"/>
    <xf numFmtId="0" fontId="26" fillId="3" borderId="32" xfId="0" applyFont="1" applyFill="1" applyBorder="1"/>
    <xf numFmtId="0" fontId="12" fillId="5" borderId="25" xfId="0" applyFont="1" applyFill="1" applyBorder="1"/>
    <xf numFmtId="0" fontId="12" fillId="5" borderId="44" xfId="0" applyFont="1" applyFill="1" applyBorder="1"/>
    <xf numFmtId="0" fontId="26" fillId="11" borderId="31" xfId="0" applyFont="1" applyFill="1" applyBorder="1"/>
    <xf numFmtId="0" fontId="26" fillId="11" borderId="33" xfId="0" applyFont="1" applyFill="1" applyBorder="1"/>
    <xf numFmtId="0" fontId="11" fillId="12" borderId="4" xfId="0" applyFont="1" applyFill="1" applyBorder="1"/>
    <xf numFmtId="0" fontId="11" fillId="12" borderId="5" xfId="0" applyFont="1" applyFill="1" applyBorder="1"/>
    <xf numFmtId="0" fontId="11" fillId="12" borderId="6" xfId="0" applyFont="1" applyFill="1" applyBorder="1"/>
    <xf numFmtId="0" fontId="11" fillId="12" borderId="8" xfId="0" applyFont="1" applyFill="1" applyBorder="1"/>
    <xf numFmtId="0" fontId="32" fillId="6" borderId="25" xfId="0" applyFont="1" applyFill="1" applyBorder="1" applyAlignment="1">
      <alignment vertical="center"/>
    </xf>
    <xf numFmtId="0" fontId="32" fillId="6" borderId="51" xfId="0" applyFont="1" applyFill="1" applyBorder="1" applyAlignment="1">
      <alignment vertical="center"/>
    </xf>
    <xf numFmtId="0" fontId="32" fillId="12" borderId="10" xfId="0" applyFont="1" applyFill="1" applyBorder="1"/>
    <xf numFmtId="0" fontId="32" fillId="12" borderId="12" xfId="0" applyFont="1" applyFill="1" applyBorder="1"/>
    <xf numFmtId="0" fontId="11" fillId="6" borderId="61" xfId="0" applyFont="1" applyFill="1" applyBorder="1" applyAlignment="1">
      <alignment horizontal="right"/>
    </xf>
    <xf numFmtId="0" fontId="11" fillId="6" borderId="65" xfId="0" applyFont="1" applyFill="1" applyBorder="1" applyAlignment="1">
      <alignment horizontal="right"/>
    </xf>
    <xf numFmtId="0" fontId="11" fillId="6" borderId="0" xfId="0" applyFont="1" applyFill="1"/>
    <xf numFmtId="0" fontId="11" fillId="6" borderId="14" xfId="0" applyFont="1" applyFill="1" applyBorder="1"/>
    <xf numFmtId="0" fontId="12" fillId="6" borderId="31" xfId="0" applyFont="1" applyFill="1" applyBorder="1"/>
    <xf numFmtId="0" fontId="12" fillId="6" borderId="32" xfId="0" applyFont="1" applyFill="1" applyBorder="1"/>
    <xf numFmtId="0" fontId="14" fillId="6" borderId="24" xfId="0" applyFont="1" applyFill="1" applyBorder="1" applyAlignment="1">
      <alignment horizontal="left" wrapText="1"/>
    </xf>
    <xf numFmtId="0" fontId="14" fillId="6" borderId="58" xfId="0" applyFont="1" applyFill="1" applyBorder="1" applyAlignment="1">
      <alignment horizontal="left" wrapText="1"/>
    </xf>
    <xf numFmtId="0" fontId="12" fillId="6" borderId="22" xfId="0" applyFont="1" applyFill="1" applyBorder="1" applyAlignment="1">
      <alignment horizontal="left" vertical="center"/>
    </xf>
    <xf numFmtId="0" fontId="12" fillId="6" borderId="64" xfId="0" applyFont="1" applyFill="1" applyBorder="1" applyAlignment="1">
      <alignment horizontal="left" vertical="center"/>
    </xf>
    <xf numFmtId="0" fontId="32" fillId="6" borderId="31" xfId="0" applyFont="1" applyFill="1" applyBorder="1" applyAlignment="1">
      <alignment horizontal="left"/>
    </xf>
    <xf numFmtId="0" fontId="32" fillId="6" borderId="32" xfId="0" applyFont="1" applyFill="1" applyBorder="1" applyAlignment="1">
      <alignment horizontal="left"/>
    </xf>
    <xf numFmtId="0" fontId="32" fillId="6" borderId="4" xfId="0" applyFont="1" applyFill="1" applyBorder="1" applyAlignment="1">
      <alignment horizontal="left"/>
    </xf>
    <xf numFmtId="0" fontId="32" fillId="6" borderId="5" xfId="0" applyFont="1" applyFill="1" applyBorder="1" applyAlignment="1">
      <alignment horizontal="left"/>
    </xf>
    <xf numFmtId="0" fontId="32" fillId="6" borderId="10" xfId="0" applyFont="1" applyFill="1" applyBorder="1" applyAlignment="1">
      <alignment horizontal="left"/>
    </xf>
    <xf numFmtId="0" fontId="32" fillId="6" borderId="12" xfId="0" applyFont="1" applyFill="1" applyBorder="1" applyAlignment="1">
      <alignment horizontal="left"/>
    </xf>
    <xf numFmtId="0" fontId="12" fillId="5" borderId="22" xfId="0" applyFont="1" applyFill="1" applyBorder="1" applyAlignment="1">
      <alignment horizontal="left"/>
    </xf>
    <xf numFmtId="0" fontId="12" fillId="5" borderId="64" xfId="0" applyFont="1" applyFill="1" applyBorder="1" applyAlignment="1">
      <alignment horizontal="left"/>
    </xf>
    <xf numFmtId="0" fontId="12" fillId="4" borderId="41" xfId="0" applyFont="1" applyFill="1" applyBorder="1" applyAlignment="1">
      <alignment horizontal="center"/>
    </xf>
    <xf numFmtId="0" fontId="12" fillId="4" borderId="4" xfId="0" applyFont="1" applyFill="1" applyBorder="1" applyAlignment="1">
      <alignment horizontal="center"/>
    </xf>
    <xf numFmtId="0" fontId="12" fillId="4" borderId="5" xfId="0" applyFont="1" applyFill="1" applyBorder="1" applyAlignment="1">
      <alignment horizontal="center"/>
    </xf>
    <xf numFmtId="49" fontId="12" fillId="4" borderId="4" xfId="0" applyNumberFormat="1" applyFont="1" applyFill="1" applyBorder="1" applyAlignment="1">
      <alignment horizontal="left"/>
    </xf>
    <xf numFmtId="49" fontId="12" fillId="4" borderId="34" xfId="0" applyNumberFormat="1" applyFont="1" applyFill="1" applyBorder="1" applyAlignment="1">
      <alignment horizontal="left"/>
    </xf>
    <xf numFmtId="0" fontId="12" fillId="5" borderId="11" xfId="0" applyFont="1" applyFill="1" applyBorder="1" applyAlignment="1">
      <alignment horizontal="center"/>
    </xf>
    <xf numFmtId="0" fontId="12" fillId="5" borderId="12" xfId="0" applyFont="1" applyFill="1" applyBorder="1" applyAlignment="1">
      <alignment horizontal="center"/>
    </xf>
    <xf numFmtId="0" fontId="12" fillId="6" borderId="4" xfId="0" applyFont="1" applyFill="1" applyBorder="1" applyAlignment="1">
      <alignment horizontal="left"/>
    </xf>
    <xf numFmtId="0" fontId="12" fillId="6" borderId="5" xfId="0" applyFont="1" applyFill="1" applyBorder="1" applyAlignment="1">
      <alignment horizontal="left"/>
    </xf>
    <xf numFmtId="0" fontId="31" fillId="6" borderId="10" xfId="0" applyFont="1" applyFill="1" applyBorder="1" applyAlignment="1">
      <alignment horizontal="left"/>
    </xf>
    <xf numFmtId="0" fontId="31" fillId="6" borderId="12" xfId="0" applyFont="1" applyFill="1" applyBorder="1" applyAlignment="1">
      <alignment horizontal="left"/>
    </xf>
    <xf numFmtId="49" fontId="12" fillId="4" borderId="5" xfId="0" applyNumberFormat="1" applyFont="1" applyFill="1" applyBorder="1" applyAlignment="1">
      <alignment horizontal="left"/>
    </xf>
    <xf numFmtId="0" fontId="11" fillId="2" borderId="3" xfId="0" applyFont="1" applyFill="1" applyBorder="1" applyAlignment="1">
      <alignment horizontal="center" vertical="center"/>
    </xf>
    <xf numFmtId="0" fontId="11" fillId="2" borderId="5" xfId="0" applyFont="1" applyFill="1" applyBorder="1" applyAlignment="1">
      <alignment horizontal="center" vertical="center"/>
    </xf>
    <xf numFmtId="49" fontId="15" fillId="6" borderId="3" xfId="0" applyNumberFormat="1" applyFont="1" applyFill="1" applyBorder="1" applyAlignment="1">
      <alignment horizontal="left" vertical="center" wrapText="1"/>
    </xf>
    <xf numFmtId="49" fontId="15" fillId="6" borderId="4" xfId="0" applyNumberFormat="1" applyFont="1" applyFill="1" applyBorder="1" applyAlignment="1">
      <alignment horizontal="left" vertical="center" wrapText="1"/>
    </xf>
    <xf numFmtId="49" fontId="15" fillId="6" borderId="5" xfId="0" applyNumberFormat="1" applyFont="1" applyFill="1" applyBorder="1" applyAlignment="1">
      <alignment horizontal="left" vertical="center" wrapText="1"/>
    </xf>
    <xf numFmtId="0" fontId="11" fillId="11" borderId="3" xfId="0" applyFont="1" applyFill="1" applyBorder="1" applyAlignment="1">
      <alignment horizontal="left"/>
    </xf>
    <xf numFmtId="0" fontId="11" fillId="11" borderId="5" xfId="0" applyFont="1" applyFill="1" applyBorder="1" applyAlignment="1">
      <alignment horizontal="left"/>
    </xf>
    <xf numFmtId="0" fontId="17" fillId="6" borderId="7" xfId="3" applyFont="1" applyFill="1" applyBorder="1" applyAlignment="1">
      <alignment horizontal="left"/>
    </xf>
    <xf numFmtId="0" fontId="12" fillId="6" borderId="24" xfId="0" applyFont="1" applyFill="1" applyBorder="1"/>
    <xf numFmtId="49" fontId="14" fillId="6" borderId="11" xfId="0" applyNumberFormat="1" applyFont="1" applyFill="1" applyBorder="1" applyAlignment="1">
      <alignment horizontal="left"/>
    </xf>
    <xf numFmtId="49" fontId="14" fillId="6" borderId="10" xfId="0" applyNumberFormat="1" applyFont="1" applyFill="1" applyBorder="1" applyAlignment="1">
      <alignment horizontal="left"/>
    </xf>
    <xf numFmtId="49" fontId="14" fillId="6" borderId="12" xfId="0" applyNumberFormat="1" applyFont="1" applyFill="1" applyBorder="1" applyAlignment="1">
      <alignment horizontal="left"/>
    </xf>
    <xf numFmtId="49" fontId="11" fillId="10" borderId="57" xfId="0" applyNumberFormat="1" applyFont="1" applyFill="1" applyBorder="1" applyAlignment="1">
      <alignment horizontal="left"/>
    </xf>
    <xf numFmtId="49" fontId="11" fillId="10" borderId="24" xfId="0" applyNumberFormat="1" applyFont="1" applyFill="1" applyBorder="1" applyAlignment="1">
      <alignment horizontal="left"/>
    </xf>
    <xf numFmtId="49" fontId="11" fillId="10" borderId="58" xfId="0" applyNumberFormat="1" applyFont="1" applyFill="1" applyBorder="1" applyAlignment="1">
      <alignment horizontal="left"/>
    </xf>
    <xf numFmtId="49" fontId="12" fillId="5" borderId="15" xfId="0" applyNumberFormat="1" applyFont="1" applyFill="1" applyBorder="1" applyAlignment="1">
      <alignment horizontal="center" vertical="center" wrapText="1"/>
    </xf>
    <xf numFmtId="49" fontId="14" fillId="2" borderId="2" xfId="0" applyNumberFormat="1" applyFont="1" applyFill="1" applyBorder="1" applyAlignment="1">
      <alignment horizontal="left" vertical="top" wrapText="1"/>
    </xf>
    <xf numFmtId="49" fontId="14" fillId="2" borderId="9" xfId="0" applyNumberFormat="1" applyFont="1" applyFill="1" applyBorder="1" applyAlignment="1">
      <alignment horizontal="left" vertical="top" wrapText="1"/>
    </xf>
    <xf numFmtId="49" fontId="14" fillId="2" borderId="15" xfId="0" applyNumberFormat="1" applyFont="1" applyFill="1" applyBorder="1" applyAlignment="1">
      <alignment horizontal="left" vertical="top" wrapText="1"/>
    </xf>
    <xf numFmtId="49" fontId="14" fillId="6" borderId="3" xfId="0" applyNumberFormat="1" applyFont="1" applyFill="1" applyBorder="1" applyAlignment="1">
      <alignment horizontal="left" vertical="top" wrapText="1"/>
    </xf>
    <xf numFmtId="49" fontId="14" fillId="6" borderId="4" xfId="0" applyNumberFormat="1" applyFont="1" applyFill="1" applyBorder="1" applyAlignment="1">
      <alignment horizontal="left" vertical="top" wrapText="1"/>
    </xf>
    <xf numFmtId="49" fontId="14" fillId="6" borderId="5" xfId="0" applyNumberFormat="1" applyFont="1" applyFill="1" applyBorder="1" applyAlignment="1">
      <alignment horizontal="left" vertical="top" wrapText="1"/>
    </xf>
    <xf numFmtId="49" fontId="12" fillId="4" borderId="3" xfId="0" applyNumberFormat="1" applyFont="1" applyFill="1" applyBorder="1" applyAlignment="1">
      <alignment horizontal="left"/>
    </xf>
    <xf numFmtId="49" fontId="12" fillId="4" borderId="7" xfId="0" applyNumberFormat="1" applyFont="1" applyFill="1" applyBorder="1" applyAlignment="1">
      <alignment horizontal="center"/>
    </xf>
    <xf numFmtId="49" fontId="12" fillId="4" borderId="6" xfId="0" applyNumberFormat="1" applyFont="1" applyFill="1" applyBorder="1" applyAlignment="1">
      <alignment horizontal="center"/>
    </xf>
    <xf numFmtId="49" fontId="12" fillId="4" borderId="8" xfId="0" applyNumberFormat="1" applyFont="1" applyFill="1" applyBorder="1" applyAlignment="1">
      <alignment horizontal="center"/>
    </xf>
    <xf numFmtId="49" fontId="12" fillId="4" borderId="3" xfId="0" applyNumberFormat="1" applyFont="1" applyFill="1" applyBorder="1" applyAlignment="1">
      <alignment horizontal="center"/>
    </xf>
    <xf numFmtId="49" fontId="12" fillId="4" borderId="4" xfId="0" applyNumberFormat="1" applyFont="1" applyFill="1" applyBorder="1" applyAlignment="1">
      <alignment horizontal="center"/>
    </xf>
    <xf numFmtId="49" fontId="12" fillId="4" borderId="5" xfId="0" applyNumberFormat="1" applyFont="1" applyFill="1" applyBorder="1" applyAlignment="1">
      <alignment horizontal="center"/>
    </xf>
    <xf numFmtId="0" fontId="12" fillId="6" borderId="22" xfId="0" applyFont="1" applyFill="1" applyBorder="1" applyAlignment="1">
      <alignment horizontal="left"/>
    </xf>
    <xf numFmtId="49" fontId="12" fillId="4" borderId="6" xfId="0" applyNumberFormat="1" applyFont="1" applyFill="1" applyBorder="1" applyAlignment="1">
      <alignment horizontal="left"/>
    </xf>
    <xf numFmtId="49" fontId="12" fillId="4" borderId="8" xfId="0" applyNumberFormat="1" applyFont="1" applyFill="1" applyBorder="1" applyAlignment="1">
      <alignment horizontal="left"/>
    </xf>
    <xf numFmtId="0" fontId="12" fillId="5" borderId="10" xfId="0" applyFont="1" applyFill="1" applyBorder="1" applyAlignment="1">
      <alignment horizontal="center"/>
    </xf>
    <xf numFmtId="49" fontId="14" fillId="5" borderId="6" xfId="0" applyNumberFormat="1" applyFont="1" applyFill="1" applyBorder="1" applyAlignment="1">
      <alignment horizontal="left" vertical="center"/>
    </xf>
    <xf numFmtId="49" fontId="14" fillId="5" borderId="14" xfId="0" applyNumberFormat="1" applyFont="1" applyFill="1" applyBorder="1" applyAlignment="1">
      <alignment horizontal="left" vertical="center"/>
    </xf>
    <xf numFmtId="49" fontId="14" fillId="5" borderId="8" xfId="0" applyNumberFormat="1" applyFont="1" applyFill="1" applyBorder="1" applyAlignment="1">
      <alignment horizontal="left" vertical="center"/>
    </xf>
    <xf numFmtId="49" fontId="14" fillId="5" borderId="0" xfId="0" applyNumberFormat="1" applyFont="1" applyFill="1" applyAlignment="1">
      <alignment horizontal="left" vertical="center"/>
    </xf>
    <xf numFmtId="49" fontId="12" fillId="10" borderId="62" xfId="0" applyNumberFormat="1" applyFont="1" applyFill="1" applyBorder="1" applyAlignment="1">
      <alignment horizontal="left"/>
    </xf>
    <xf numFmtId="49" fontId="12" fillId="10" borderId="32" xfId="0" applyNumberFormat="1" applyFont="1" applyFill="1" applyBorder="1" applyAlignment="1">
      <alignment horizontal="left"/>
    </xf>
    <xf numFmtId="49" fontId="12" fillId="4" borderId="10" xfId="0" applyNumberFormat="1" applyFont="1" applyFill="1" applyBorder="1" applyAlignment="1">
      <alignment horizontal="left"/>
    </xf>
    <xf numFmtId="49" fontId="12" fillId="4" borderId="12" xfId="0" applyNumberFormat="1" applyFont="1" applyFill="1" applyBorder="1" applyAlignment="1">
      <alignment horizontal="left"/>
    </xf>
    <xf numFmtId="49" fontId="12" fillId="10" borderId="3" xfId="0" applyNumberFormat="1" applyFont="1" applyFill="1" applyBorder="1" applyAlignment="1">
      <alignment horizontal="center"/>
    </xf>
    <xf numFmtId="49" fontId="12" fillId="10" borderId="4" xfId="0" applyNumberFormat="1" applyFont="1" applyFill="1" applyBorder="1" applyAlignment="1">
      <alignment horizontal="center"/>
    </xf>
    <xf numFmtId="49" fontId="12" fillId="10" borderId="5" xfId="0" applyNumberFormat="1" applyFont="1" applyFill="1" applyBorder="1" applyAlignment="1">
      <alignment horizontal="center"/>
    </xf>
    <xf numFmtId="0" fontId="12" fillId="6" borderId="10" xfId="0" applyFont="1" applyFill="1" applyBorder="1" applyAlignment="1">
      <alignment horizontal="left"/>
    </xf>
    <xf numFmtId="0" fontId="12" fillId="6" borderId="12" xfId="0" applyFont="1" applyFill="1" applyBorder="1" applyAlignment="1">
      <alignment horizontal="left"/>
    </xf>
    <xf numFmtId="49" fontId="11" fillId="2" borderId="3" xfId="0" applyNumberFormat="1" applyFont="1" applyFill="1" applyBorder="1" applyAlignment="1">
      <alignment horizontal="left" vertical="top" wrapText="1"/>
    </xf>
    <xf numFmtId="49" fontId="11" fillId="2" borderId="4" xfId="0" applyNumberFormat="1" applyFont="1" applyFill="1" applyBorder="1" applyAlignment="1">
      <alignment horizontal="left" vertical="top" wrapText="1"/>
    </xf>
    <xf numFmtId="49" fontId="11" fillId="2" borderId="5" xfId="0" applyNumberFormat="1" applyFont="1" applyFill="1" applyBorder="1" applyAlignment="1">
      <alignment horizontal="left" vertical="top" wrapText="1"/>
    </xf>
    <xf numFmtId="49" fontId="23" fillId="6" borderId="0" xfId="0" applyNumberFormat="1" applyFont="1" applyFill="1" applyAlignment="1">
      <alignment horizontal="center" vertical="top" wrapText="1"/>
    </xf>
    <xf numFmtId="49" fontId="14" fillId="5" borderId="10" xfId="0" applyNumberFormat="1" applyFont="1" applyFill="1" applyBorder="1" applyAlignment="1">
      <alignment horizontal="left" vertical="center"/>
    </xf>
    <xf numFmtId="49" fontId="14" fillId="5" borderId="12" xfId="0" applyNumberFormat="1" applyFont="1" applyFill="1" applyBorder="1" applyAlignment="1">
      <alignment horizontal="left" vertical="center"/>
    </xf>
    <xf numFmtId="49" fontId="14" fillId="5" borderId="4" xfId="0" applyNumberFormat="1" applyFont="1" applyFill="1" applyBorder="1" applyAlignment="1">
      <alignment horizontal="left" vertical="center"/>
    </xf>
    <xf numFmtId="49" fontId="14" fillId="5" borderId="5" xfId="0" applyNumberFormat="1" applyFont="1" applyFill="1" applyBorder="1" applyAlignment="1">
      <alignment horizontal="left" vertical="center"/>
    </xf>
    <xf numFmtId="49" fontId="14" fillId="5" borderId="4" xfId="0" applyNumberFormat="1" applyFont="1" applyFill="1" applyBorder="1" applyAlignment="1">
      <alignment horizontal="left"/>
    </xf>
    <xf numFmtId="49" fontId="14" fillId="5" borderId="5" xfId="0" applyNumberFormat="1" applyFont="1" applyFill="1" applyBorder="1" applyAlignment="1">
      <alignment horizontal="left"/>
    </xf>
    <xf numFmtId="49" fontId="11" fillId="10" borderId="3" xfId="0" applyNumberFormat="1" applyFont="1" applyFill="1" applyBorder="1" applyAlignment="1">
      <alignment horizontal="left"/>
    </xf>
    <xf numFmtId="49" fontId="11" fillId="10" borderId="5" xfId="0" applyNumberFormat="1" applyFont="1" applyFill="1" applyBorder="1" applyAlignment="1">
      <alignment horizontal="left"/>
    </xf>
    <xf numFmtId="49" fontId="14" fillId="5" borderId="31" xfId="0" applyNumberFormat="1" applyFont="1" applyFill="1" applyBorder="1" applyAlignment="1">
      <alignment horizontal="left" vertical="center"/>
    </xf>
    <xf numFmtId="49" fontId="14" fillId="5" borderId="32" xfId="0" applyNumberFormat="1" applyFont="1" applyFill="1" applyBorder="1" applyAlignment="1">
      <alignment horizontal="left" vertical="center"/>
    </xf>
    <xf numFmtId="0" fontId="14" fillId="6" borderId="4" xfId="0" applyFont="1" applyFill="1" applyBorder="1" applyAlignment="1">
      <alignment horizontal="left" vertical="top" wrapText="1"/>
    </xf>
    <xf numFmtId="0" fontId="14" fillId="6" borderId="5" xfId="0" applyFont="1" applyFill="1" applyBorder="1" applyAlignment="1">
      <alignment horizontal="left" vertical="top" wrapText="1"/>
    </xf>
    <xf numFmtId="49" fontId="14" fillId="2" borderId="57" xfId="0" applyNumberFormat="1" applyFont="1" applyFill="1" applyBorder="1" applyAlignment="1">
      <alignment horizontal="left" vertical="top" wrapText="1"/>
    </xf>
    <xf numFmtId="49" fontId="14" fillId="2" borderId="24" xfId="0" applyNumberFormat="1" applyFont="1" applyFill="1" applyBorder="1" applyAlignment="1">
      <alignment horizontal="left" vertical="top" wrapText="1"/>
    </xf>
    <xf numFmtId="49" fontId="14" fillId="2" borderId="58" xfId="0" applyNumberFormat="1" applyFont="1" applyFill="1" applyBorder="1" applyAlignment="1">
      <alignment horizontal="left" vertical="top" wrapText="1"/>
    </xf>
    <xf numFmtId="49" fontId="41" fillId="6" borderId="7" xfId="0" applyNumberFormat="1" applyFont="1" applyFill="1" applyBorder="1" applyAlignment="1">
      <alignment horizontal="left" vertical="top" wrapText="1"/>
    </xf>
    <xf numFmtId="49" fontId="41" fillId="6" borderId="6" xfId="0" applyNumberFormat="1" applyFont="1" applyFill="1" applyBorder="1" applyAlignment="1">
      <alignment horizontal="left" vertical="top" wrapText="1"/>
    </xf>
    <xf numFmtId="49" fontId="41" fillId="6" borderId="8" xfId="0" applyNumberFormat="1" applyFont="1" applyFill="1" applyBorder="1" applyAlignment="1">
      <alignment horizontal="left" vertical="top" wrapText="1"/>
    </xf>
    <xf numFmtId="0" fontId="22" fillId="4" borderId="11" xfId="0" applyFont="1" applyFill="1" applyBorder="1" applyAlignment="1">
      <alignment horizontal="center" vertical="center"/>
    </xf>
    <xf numFmtId="0" fontId="22" fillId="4" borderId="10" xfId="0" applyFont="1" applyFill="1" applyBorder="1" applyAlignment="1">
      <alignment horizontal="center" vertical="center"/>
    </xf>
    <xf numFmtId="0" fontId="22" fillId="4" borderId="12" xfId="0" applyFont="1" applyFill="1" applyBorder="1" applyAlignment="1">
      <alignment horizontal="center" vertical="center"/>
    </xf>
    <xf numFmtId="49" fontId="11" fillId="2" borderId="11" xfId="0" applyNumberFormat="1" applyFont="1" applyFill="1" applyBorder="1" applyAlignment="1">
      <alignment horizontal="left" vertical="top"/>
    </xf>
    <xf numFmtId="49" fontId="11" fillId="2" borderId="10" xfId="0" applyNumberFormat="1" applyFont="1" applyFill="1" applyBorder="1" applyAlignment="1">
      <alignment horizontal="left" vertical="top"/>
    </xf>
    <xf numFmtId="49" fontId="11" fillId="2" borderId="12" xfId="0" applyNumberFormat="1" applyFont="1" applyFill="1" applyBorder="1" applyAlignment="1">
      <alignment horizontal="left" vertical="top"/>
    </xf>
    <xf numFmtId="49" fontId="12" fillId="5" borderId="4" xfId="0" applyNumberFormat="1" applyFont="1" applyFill="1" applyBorder="1" applyAlignment="1">
      <alignment horizontal="left" vertical="top"/>
    </xf>
    <xf numFmtId="49" fontId="12" fillId="5" borderId="5" xfId="0" applyNumberFormat="1" applyFont="1" applyFill="1" applyBorder="1" applyAlignment="1">
      <alignment horizontal="left" vertical="top"/>
    </xf>
    <xf numFmtId="49" fontId="14" fillId="6" borderId="4" xfId="0" applyNumberFormat="1" applyFont="1" applyFill="1" applyBorder="1" applyAlignment="1">
      <alignment horizontal="left" vertical="top"/>
    </xf>
    <xf numFmtId="49" fontId="14" fillId="6" borderId="5" xfId="0" applyNumberFormat="1" applyFont="1" applyFill="1" applyBorder="1" applyAlignment="1">
      <alignment horizontal="left" vertical="top"/>
    </xf>
    <xf numFmtId="49" fontId="14" fillId="6" borderId="3" xfId="0" applyNumberFormat="1" applyFont="1" applyFill="1" applyBorder="1" applyAlignment="1">
      <alignment horizontal="left" vertical="center"/>
    </xf>
    <xf numFmtId="49" fontId="14" fillId="6" borderId="4" xfId="0" applyNumberFormat="1" applyFont="1" applyFill="1" applyBorder="1" applyAlignment="1">
      <alignment horizontal="left" vertical="center"/>
    </xf>
    <xf numFmtId="49" fontId="14" fillId="6" borderId="5" xfId="0" applyNumberFormat="1" applyFont="1" applyFill="1" applyBorder="1" applyAlignment="1">
      <alignment horizontal="left" vertical="center"/>
    </xf>
    <xf numFmtId="49" fontId="12" fillId="4" borderId="3" xfId="0" applyNumberFormat="1" applyFont="1" applyFill="1" applyBorder="1" applyAlignment="1">
      <alignment horizontal="center" vertical="top"/>
    </xf>
    <xf numFmtId="49" fontId="12" fillId="4" borderId="4" xfId="0" applyNumberFormat="1" applyFont="1" applyFill="1" applyBorder="1" applyAlignment="1">
      <alignment horizontal="center" vertical="top"/>
    </xf>
    <xf numFmtId="49" fontId="12" fillId="4" borderId="5" xfId="0" applyNumberFormat="1" applyFont="1" applyFill="1" applyBorder="1" applyAlignment="1">
      <alignment horizontal="center" vertical="top"/>
    </xf>
    <xf numFmtId="49" fontId="11" fillId="2" borderId="3" xfId="0" applyNumberFormat="1" applyFont="1" applyFill="1" applyBorder="1" applyAlignment="1">
      <alignment horizontal="left" vertical="top"/>
    </xf>
    <xf numFmtId="49" fontId="11" fillId="2" borderId="4" xfId="0" applyNumberFormat="1" applyFont="1" applyFill="1" applyBorder="1" applyAlignment="1">
      <alignment horizontal="left" vertical="top"/>
    </xf>
    <xf numFmtId="49" fontId="11" fillId="2" borderId="5" xfId="0" applyNumberFormat="1" applyFont="1" applyFill="1" applyBorder="1" applyAlignment="1">
      <alignment horizontal="left" vertical="top"/>
    </xf>
    <xf numFmtId="49" fontId="39" fillId="5" borderId="4" xfId="0" applyNumberFormat="1" applyFont="1" applyFill="1" applyBorder="1" applyAlignment="1">
      <alignment horizontal="left" vertical="center" wrapText="1"/>
    </xf>
    <xf numFmtId="49" fontId="39" fillId="5" borderId="5" xfId="0" applyNumberFormat="1" applyFont="1" applyFill="1" applyBorder="1" applyAlignment="1">
      <alignment horizontal="left" vertical="center" wrapText="1"/>
    </xf>
    <xf numFmtId="49" fontId="23" fillId="6" borderId="4" xfId="0" applyNumberFormat="1" applyFont="1" applyFill="1" applyBorder="1" applyAlignment="1">
      <alignment horizontal="left" vertical="center" wrapText="1"/>
    </xf>
    <xf numFmtId="49" fontId="23" fillId="6" borderId="5" xfId="0" applyNumberFormat="1" applyFont="1" applyFill="1" applyBorder="1" applyAlignment="1">
      <alignment horizontal="left" vertical="center" wrapText="1"/>
    </xf>
    <xf numFmtId="0" fontId="11" fillId="2" borderId="11" xfId="0" applyFont="1" applyFill="1" applyBorder="1" applyAlignment="1">
      <alignment horizontal="left"/>
    </xf>
    <xf numFmtId="0" fontId="11" fillId="2" borderId="10" xfId="0" applyFont="1" applyFill="1" applyBorder="1" applyAlignment="1">
      <alignment horizontal="left"/>
    </xf>
    <xf numFmtId="0" fontId="11" fillId="2" borderId="12" xfId="0" applyFont="1" applyFill="1" applyBorder="1" applyAlignment="1">
      <alignment horizontal="left"/>
    </xf>
    <xf numFmtId="0" fontId="23" fillId="2" borderId="7" xfId="0" applyFont="1" applyFill="1" applyBorder="1" applyAlignment="1">
      <alignment horizontal="center" vertical="center" wrapText="1"/>
    </xf>
    <xf numFmtId="0" fontId="23" fillId="2" borderId="8" xfId="0" applyFont="1" applyFill="1" applyBorder="1" applyAlignment="1">
      <alignment horizontal="center" vertical="center" wrapText="1"/>
    </xf>
    <xf numFmtId="49" fontId="12" fillId="4" borderId="11" xfId="0" applyNumberFormat="1" applyFont="1" applyFill="1" applyBorder="1" applyAlignment="1">
      <alignment horizontal="center" vertical="top"/>
    </xf>
    <xf numFmtId="49" fontId="12" fillId="4" borderId="10" xfId="0" applyNumberFormat="1" applyFont="1" applyFill="1" applyBorder="1" applyAlignment="1">
      <alignment horizontal="center" vertical="top"/>
    </xf>
    <xf numFmtId="49" fontId="12" fillId="4" borderId="12" xfId="0" applyNumberFormat="1" applyFont="1" applyFill="1" applyBorder="1" applyAlignment="1">
      <alignment horizontal="center" vertical="top"/>
    </xf>
    <xf numFmtId="0" fontId="11" fillId="2" borderId="4" xfId="0" applyFont="1" applyFill="1" applyBorder="1" applyAlignment="1">
      <alignment horizontal="left" vertical="top"/>
    </xf>
    <xf numFmtId="0" fontId="11" fillId="2" borderId="5" xfId="0" applyFont="1" applyFill="1" applyBorder="1" applyAlignment="1">
      <alignment horizontal="left" vertical="top"/>
    </xf>
    <xf numFmtId="0" fontId="11" fillId="2" borderId="10" xfId="0" applyFont="1" applyFill="1" applyBorder="1" applyAlignment="1">
      <alignment horizontal="left" vertical="top"/>
    </xf>
    <xf numFmtId="0" fontId="11" fillId="2" borderId="12" xfId="0" applyFont="1" applyFill="1" applyBorder="1" applyAlignment="1">
      <alignment horizontal="left" vertical="top"/>
    </xf>
    <xf numFmtId="0" fontId="23" fillId="6" borderId="10" xfId="0" applyFont="1" applyFill="1" applyBorder="1" applyAlignment="1">
      <alignment horizontal="left" vertical="center" wrapText="1"/>
    </xf>
    <xf numFmtId="0" fontId="23" fillId="6" borderId="6" xfId="0" applyFont="1" applyFill="1" applyBorder="1" applyAlignment="1">
      <alignment horizontal="left" vertical="center" wrapText="1"/>
    </xf>
    <xf numFmtId="49" fontId="23" fillId="2" borderId="3" xfId="0" applyNumberFormat="1" applyFont="1" applyFill="1" applyBorder="1" applyAlignment="1">
      <alignment horizontal="left" vertical="top" wrapText="1"/>
    </xf>
    <xf numFmtId="49" fontId="23" fillId="2" borderId="4" xfId="0" applyNumberFormat="1" applyFont="1" applyFill="1" applyBorder="1" applyAlignment="1">
      <alignment horizontal="left" vertical="top" wrapText="1"/>
    </xf>
    <xf numFmtId="49" fontId="23" fillId="2" borderId="5" xfId="0" applyNumberFormat="1" applyFont="1" applyFill="1" applyBorder="1" applyAlignment="1">
      <alignment horizontal="left" vertical="top" wrapText="1"/>
    </xf>
    <xf numFmtId="49" fontId="23" fillId="6" borderId="3" xfId="0" applyNumberFormat="1" applyFont="1" applyFill="1" applyBorder="1" applyAlignment="1">
      <alignment horizontal="left" vertical="center" wrapText="1"/>
    </xf>
    <xf numFmtId="0" fontId="23" fillId="6" borderId="11" xfId="0" applyFont="1" applyFill="1" applyBorder="1" applyAlignment="1">
      <alignment horizontal="left" vertical="center" wrapText="1"/>
    </xf>
    <xf numFmtId="0" fontId="23" fillId="6" borderId="7" xfId="0" applyFont="1" applyFill="1" applyBorder="1" applyAlignment="1">
      <alignment horizontal="left" vertical="center" wrapText="1"/>
    </xf>
    <xf numFmtId="0" fontId="39" fillId="5" borderId="4" xfId="0" applyFont="1" applyFill="1" applyBorder="1" applyAlignment="1">
      <alignment horizontal="left" vertical="center" wrapText="1"/>
    </xf>
    <xf numFmtId="0" fontId="39" fillId="5" borderId="10" xfId="0" applyFont="1" applyFill="1" applyBorder="1" applyAlignment="1">
      <alignment horizontal="left" vertical="center" wrapText="1"/>
    </xf>
    <xf numFmtId="0" fontId="39" fillId="5" borderId="12" xfId="0" applyFont="1" applyFill="1" applyBorder="1" applyAlignment="1">
      <alignment horizontal="left" vertical="center" wrapText="1"/>
    </xf>
    <xf numFmtId="0" fontId="23" fillId="2" borderId="3"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23" fillId="2" borderId="12" xfId="0" applyFont="1" applyFill="1" applyBorder="1" applyAlignment="1">
      <alignment horizontal="center" vertical="center" wrapText="1"/>
    </xf>
    <xf numFmtId="0" fontId="12" fillId="6" borderId="4" xfId="0" applyFont="1" applyFill="1" applyBorder="1" applyAlignment="1">
      <alignment horizontal="left" vertical="top"/>
    </xf>
    <xf numFmtId="0" fontId="12" fillId="6" borderId="5" xfId="0" applyFont="1" applyFill="1" applyBorder="1" applyAlignment="1">
      <alignment horizontal="left" vertical="top"/>
    </xf>
    <xf numFmtId="0" fontId="11" fillId="6" borderId="4" xfId="0" applyFont="1" applyFill="1" applyBorder="1" applyAlignment="1">
      <alignment horizontal="left" vertical="top"/>
    </xf>
    <xf numFmtId="0" fontId="11" fillId="6" borderId="5" xfId="0" applyFont="1" applyFill="1" applyBorder="1" applyAlignment="1">
      <alignment horizontal="left" vertical="top"/>
    </xf>
    <xf numFmtId="0" fontId="12" fillId="5" borderId="4" xfId="0" applyFont="1" applyFill="1" applyBorder="1" applyAlignment="1">
      <alignment horizontal="left" vertical="top"/>
    </xf>
    <xf numFmtId="0" fontId="12" fillId="5" borderId="5" xfId="0" applyFont="1" applyFill="1" applyBorder="1" applyAlignment="1">
      <alignment horizontal="left" vertical="top"/>
    </xf>
    <xf numFmtId="0" fontId="12" fillId="4" borderId="3" xfId="0" applyFont="1" applyFill="1" applyBorder="1" applyAlignment="1">
      <alignment horizontal="center" vertical="top"/>
    </xf>
    <xf numFmtId="0" fontId="12" fillId="4" borderId="4" xfId="0" applyFont="1" applyFill="1" applyBorder="1" applyAlignment="1">
      <alignment horizontal="center" vertical="top"/>
    </xf>
    <xf numFmtId="0" fontId="12" fillId="4" borderId="5" xfId="0" applyFont="1" applyFill="1" applyBorder="1" applyAlignment="1">
      <alignment horizontal="center" vertical="top"/>
    </xf>
    <xf numFmtId="0" fontId="23" fillId="6" borderId="4" xfId="0" applyFont="1" applyFill="1" applyBorder="1" applyAlignment="1">
      <alignment horizontal="left" vertical="center" wrapText="1"/>
    </xf>
    <xf numFmtId="0" fontId="23" fillId="6" borderId="5" xfId="0" applyFont="1" applyFill="1" applyBorder="1" applyAlignment="1">
      <alignment horizontal="left" vertical="center" wrapText="1"/>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5"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5"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4" xfId="0" applyFont="1" applyFill="1" applyBorder="1" applyAlignment="1">
      <alignment horizontal="center" vertical="center"/>
    </xf>
    <xf numFmtId="0" fontId="12" fillId="4" borderId="5" xfId="0" applyFont="1" applyFill="1" applyBorder="1" applyAlignment="1">
      <alignment horizontal="center" vertical="center"/>
    </xf>
    <xf numFmtId="0" fontId="14" fillId="4" borderId="3" xfId="0" applyFont="1" applyFill="1" applyBorder="1" applyAlignment="1">
      <alignment horizontal="center"/>
    </xf>
    <xf numFmtId="0" fontId="14" fillId="4" borderId="4" xfId="0" applyFont="1" applyFill="1" applyBorder="1" applyAlignment="1">
      <alignment horizontal="center"/>
    </xf>
    <xf numFmtId="0" fontId="14" fillId="4" borderId="5" xfId="0" applyFont="1" applyFill="1" applyBorder="1" applyAlignment="1">
      <alignment horizontal="center"/>
    </xf>
  </cellXfs>
  <cellStyles count="5">
    <cellStyle name="Comma" xfId="4" builtinId="3"/>
    <cellStyle name="Currency" xfId="1" builtinId="4"/>
    <cellStyle name="Hyperlink" xfId="3" builtinId="8"/>
    <cellStyle name="Normal" xfId="0" builtinId="0"/>
    <cellStyle name="Percent" xfId="2" builtinId="5"/>
  </cellStyles>
  <dxfs count="62">
    <dxf>
      <font>
        <color rgb="FFFF0000"/>
      </font>
    </dxf>
    <dxf>
      <font>
        <color rgb="FFFF0000"/>
      </font>
      <border>
        <left style="hair">
          <color auto="1"/>
        </left>
        <right style="hair">
          <color auto="1"/>
        </right>
        <top style="hair">
          <color auto="1"/>
        </top>
        <bottom style="hair">
          <color auto="1"/>
        </bottom>
      </border>
    </dxf>
    <dxf>
      <font>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FF0000"/>
      </font>
    </dxf>
    <dxf>
      <font>
        <b/>
        <i val="0"/>
        <color rgb="FF00B05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color rgb="FFFF0000"/>
      </font>
    </dxf>
    <dxf>
      <font>
        <b/>
        <i val="0"/>
        <color rgb="FF00B050"/>
      </font>
    </dxf>
    <dxf>
      <font>
        <b/>
        <i val="0"/>
        <color rgb="FFFF0000"/>
      </font>
    </dxf>
    <dxf>
      <font>
        <b/>
        <i val="0"/>
        <color rgb="FFFF0000"/>
      </font>
    </dxf>
    <dxf>
      <fill>
        <patternFill>
          <bgColor theme="9" tint="0.39994506668294322"/>
        </patternFill>
      </fill>
    </dxf>
    <dxf>
      <fill>
        <patternFill>
          <bgColor rgb="FFFF0000"/>
        </patternFill>
      </fill>
    </dxf>
    <dxf>
      <font>
        <b val="0"/>
        <i val="0"/>
        <strike val="0"/>
        <condense val="0"/>
        <extend val="0"/>
        <outline val="0"/>
        <shadow val="0"/>
        <u val="none"/>
        <vertAlign val="baseline"/>
        <sz val="11"/>
        <color theme="1"/>
        <name val="Arial"/>
        <family val="2"/>
        <scheme val="none"/>
      </font>
      <numFmt numFmtId="167" formatCode="&quot;$&quot;#,##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7" formatCode="&quot;$&quot;#,##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7" formatCode="&quot;$&quot;#,##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7" formatCode="&quot;$&quot;#,##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7" formatCode="&quot;$&quot;#,##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7" formatCode="&quot;$&quot;#,##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7" formatCode="&quot;$&quot;#,##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7" formatCode="&quot;$&quot;#,##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color theme="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5"/>
        <color theme="1"/>
        <name val="Arial"/>
        <family val="2"/>
        <scheme val="none"/>
      </font>
      <fill>
        <patternFill patternType="solid">
          <fgColor indexed="64"/>
          <bgColor theme="3" tint="0.89999084444715716"/>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ptos"/>
        <family val="2"/>
        <scheme val="none"/>
      </font>
      <numFmt numFmtId="167" formatCode="&quot;$&quot;#,##0"/>
      <fill>
        <patternFill patternType="solid">
          <fgColor indexed="64"/>
          <bgColor theme="2"/>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ptos"/>
        <family val="2"/>
        <scheme val="none"/>
      </font>
      <numFmt numFmtId="167" formatCode="&quot;$&quot;#,##0"/>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family val="2"/>
        <scheme val="none"/>
      </font>
      <numFmt numFmtId="167" formatCode="&quot;$&quot;#,##0"/>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family val="2"/>
        <scheme val="none"/>
      </font>
      <numFmt numFmtId="167" formatCode="&quot;$&quot;#,##0"/>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family val="2"/>
        <scheme val="none"/>
      </font>
      <fill>
        <patternFill patternType="solid">
          <fgColor indexed="64"/>
          <bgColor theme="2"/>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family val="2"/>
        <scheme val="none"/>
      </font>
      <fill>
        <patternFill patternType="solid">
          <fgColor indexed="64"/>
          <bgColor theme="2"/>
        </patternFill>
      </fill>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Aptos"/>
        <family val="2"/>
        <scheme val="none"/>
      </font>
      <fill>
        <patternFill patternType="solid">
          <fgColor indexed="64"/>
          <bgColor theme="3" tint="0.89999084444715716"/>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ptos"/>
        <family val="2"/>
        <scheme val="none"/>
      </font>
      <numFmt numFmtId="167"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Aptos"/>
        <family val="2"/>
        <scheme val="none"/>
      </font>
      <numFmt numFmtId="13"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ptos"/>
        <family val="2"/>
        <scheme val="none"/>
      </font>
      <numFmt numFmtId="167"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family val="2"/>
        <scheme val="none"/>
      </font>
      <fill>
        <patternFill patternType="solid">
          <fgColor indexed="64"/>
          <bgColor theme="0"/>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1"/>
        <color theme="1"/>
        <name val="Aptos"/>
        <family val="2"/>
        <scheme val="none"/>
      </font>
      <fill>
        <patternFill patternType="solid">
          <fgColor indexed="64"/>
          <bgColor theme="3" tint="0.89999084444715716"/>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FF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BED44E8-1BF8-4A76-BC44-BB7D25F676F9}" name="SubsidyLimits" displayName="SubsidyLimits" ref="B5:E10" totalsRowShown="0" headerRowDxfId="61" dataDxfId="59" headerRowBorderDxfId="60" tableBorderDxfId="58" totalsRowBorderDxfId="57">
  <autoFilter ref="B5:E10" xr:uid="{DBED44E8-1BF8-4A76-BC44-BB7D25F676F9}"/>
  <tableColumns count="4">
    <tableColumn id="1" xr3:uid="{1CDB515F-B1A4-41F4-BFA9-721157FDC878}" name="No. of Bedrooms" dataDxfId="56"/>
    <tableColumn id="2" xr3:uid="{BE587E43-8560-4B4B-8CE6-8A6BBEFB80BE}" name="Maximum" dataDxfId="55" dataCellStyle="Currency"/>
    <tableColumn id="3" xr3:uid="{07622DBA-73DB-4292-91C8-457FD671424C}" name="Local Multiplier" dataDxfId="54"/>
    <tableColumn id="4" xr3:uid="{CF30FA54-7390-4D2E-8988-526039D78769}" name="Per-Unit Subsidy Limit" dataDxfId="53">
      <calculatedColumnFormula>ROUNDDOWN(C6*D6,0)</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BAEE769-FCD7-4F2E-BC04-5123109A4FD5}" name="IncomeLimits" displayName="IncomeLimits" ref="B25:F33" totalsRowShown="0" headerRowDxfId="52" dataDxfId="50" headerRowBorderDxfId="51" tableBorderDxfId="49" totalsRowBorderDxfId="48">
  <autoFilter ref="B25:F33" xr:uid="{3BAEE769-FCD7-4F2E-BC04-5123109A4FD5}"/>
  <tableColumns count="5">
    <tableColumn id="1" xr3:uid="{4F1950BA-C8DD-49B8-B7EE-5D8C81B88CD9}" name="Household      Size" dataDxfId="47"/>
    <tableColumn id="2" xr3:uid="{51D16684-CBCC-4597-B44C-8EC2919CE8A2}" name="30%                                               (Extremely Low)" dataDxfId="46"/>
    <tableColumn id="3" xr3:uid="{207B6060-6791-49EA-BD11-F4A92E3E8506}" name="50%                                               (Very Low)" dataDxfId="45"/>
    <tableColumn id="4" xr3:uid="{E4E9D784-1CD3-4BFA-A83F-C92C39E12B6D}" name="60%                                               (Low)" dataDxfId="44"/>
    <tableColumn id="5" xr3:uid="{017D63BE-1554-4929-8DC4-D93D443DC8EA}" name="80%                                               (Moderate)" dataDxfId="43"/>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7BA51FB-A6CE-426D-8AFE-BA436F886B84}" name="RentLimits" displayName="RentLimits" ref="B14:J21" totalsRowShown="0" headerRowDxfId="42" dataDxfId="40" headerRowBorderDxfId="41" tableBorderDxfId="39" totalsRowBorderDxfId="38">
  <autoFilter ref="B14:J21" xr:uid="{97BA51FB-A6CE-426D-8AFE-BA436F886B84}"/>
  <tableColumns count="9">
    <tableColumn id="1" xr3:uid="{10EEF86E-8AA2-4B53-AF31-5E678CBDA625}" name="Unit Size" dataDxfId="37"/>
    <tableColumn id="2" xr3:uid="{F733F7A3-3562-4E07-A7B0-C56F81A9EAF2}" name="Low HOME Limit &lt;50% AMI" dataDxfId="36" dataCellStyle="Currency"/>
    <tableColumn id="3" xr3:uid="{AB68C03E-4374-4C44-8698-ED9A1D833FAB}" name="High HOME Limit 50-80% AMI" dataDxfId="35" dataCellStyle="Currency"/>
    <tableColumn id="4" xr3:uid="{299FC17A-FEB5-4FC3-A299-6BA3B3F582CF}" name="Fair Market Rent" dataDxfId="34" dataCellStyle="Currency"/>
    <tableColumn id="5" xr3:uid="{EB901CC7-BB0B-4F46-A0D0-6A1754368831}" name="50% Rent Limit" dataDxfId="33" dataCellStyle="Currency"/>
    <tableColumn id="6" xr3:uid="{B6676090-A7FB-4A5A-BBBD-379F8EB22998}" name="65% Rent Limit" dataDxfId="32" dataCellStyle="Currency"/>
    <tableColumn id="7" xr3:uid="{4A6211D1-A36D-417E-B658-9E8E156F0847}" name="SRO (Low HOME)" dataDxfId="31" dataCellStyle="Currency"/>
    <tableColumn id="8" xr3:uid="{A233838E-A4A2-471D-BC06-96CEBA2CEFD3}" name="SRO (High HOME)" dataDxfId="30" dataCellStyle="Currency"/>
    <tableColumn id="9" xr3:uid="{C8F2D704-AC4E-4C49-95FE-B23D30CDD095}" name="Group Homes" dataDxfId="29" dataCellStyle="Currency"/>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vansvillegov.org/city/department/division.php?structureid=138" TargetMode="External"/><Relationship Id="rId2" Type="http://schemas.openxmlformats.org/officeDocument/2006/relationships/hyperlink" Target="mailto:kkempf@evansville.in.gov" TargetMode="External"/><Relationship Id="rId1" Type="http://schemas.openxmlformats.org/officeDocument/2006/relationships/hyperlink" Target="mailto:kkempf@evansville.in.gov"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huduser.gov/portal/resources/utilallowanc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2DC90-4E4F-49AE-9F3E-F084A4247785}">
  <sheetPr>
    <tabColor theme="7" tint="0.79998168889431442"/>
    <pageSetUpPr fitToPage="1"/>
  </sheetPr>
  <dimension ref="A2:M33"/>
  <sheetViews>
    <sheetView tabSelected="1" workbookViewId="0"/>
  </sheetViews>
  <sheetFormatPr defaultRowHeight="14.25" x14ac:dyDescent="0.25"/>
  <cols>
    <col min="1" max="1" width="3.42578125" style="36" customWidth="1"/>
    <col min="2" max="3" width="3.42578125" style="41" customWidth="1"/>
    <col min="4" max="4" width="30.28515625" style="36" customWidth="1"/>
    <col min="5" max="5" width="9.140625" style="36" customWidth="1"/>
    <col min="6" max="16384" width="9.140625" style="36"/>
  </cols>
  <sheetData>
    <row r="2" spans="1:13" ht="30" customHeight="1" x14ac:dyDescent="0.25">
      <c r="A2" s="502" t="s">
        <v>11</v>
      </c>
      <c r="B2" s="502"/>
      <c r="C2" s="502"/>
      <c r="D2" s="502"/>
      <c r="E2" s="502"/>
      <c r="F2" s="502"/>
      <c r="G2" s="502"/>
      <c r="H2" s="502"/>
      <c r="I2" s="502"/>
      <c r="J2" s="502"/>
      <c r="K2" s="502"/>
      <c r="L2" s="502"/>
      <c r="M2" s="502"/>
    </row>
    <row r="3" spans="1:13" ht="21" customHeight="1" x14ac:dyDescent="0.25">
      <c r="A3" s="503" t="s">
        <v>10</v>
      </c>
      <c r="B3" s="503"/>
      <c r="C3" s="503"/>
      <c r="D3" s="503"/>
      <c r="E3" s="503"/>
      <c r="F3" s="503"/>
      <c r="G3" s="503"/>
      <c r="H3" s="503"/>
      <c r="I3" s="503"/>
      <c r="J3" s="503"/>
      <c r="K3" s="503"/>
      <c r="L3" s="503"/>
      <c r="M3" s="503"/>
    </row>
    <row r="4" spans="1:13" ht="27.75" customHeight="1" x14ac:dyDescent="0.25">
      <c r="A4" s="504" t="s">
        <v>355</v>
      </c>
      <c r="B4" s="504"/>
      <c r="C4" s="504"/>
      <c r="D4" s="504"/>
      <c r="E4" s="504"/>
      <c r="F4" s="504"/>
      <c r="G4" s="504"/>
      <c r="H4" s="504"/>
      <c r="I4" s="504"/>
      <c r="J4" s="504"/>
      <c r="K4" s="504"/>
      <c r="L4" s="504"/>
      <c r="M4" s="504"/>
    </row>
    <row r="5" spans="1:13" x14ac:dyDescent="0.25">
      <c r="A5" s="505" t="s">
        <v>9</v>
      </c>
      <c r="B5" s="505"/>
      <c r="C5" s="505"/>
      <c r="D5" s="505"/>
      <c r="E5" s="505"/>
      <c r="F5" s="505"/>
      <c r="G5" s="505"/>
      <c r="H5" s="505"/>
      <c r="I5" s="505"/>
      <c r="J5" s="505"/>
      <c r="K5" s="505"/>
      <c r="L5" s="505"/>
      <c r="M5" s="505"/>
    </row>
    <row r="6" spans="1:13" x14ac:dyDescent="0.25">
      <c r="A6" s="506">
        <v>2025</v>
      </c>
      <c r="B6" s="506"/>
      <c r="C6" s="506"/>
      <c r="D6" s="506"/>
      <c r="E6" s="506"/>
      <c r="F6" s="506"/>
      <c r="G6" s="506"/>
      <c r="H6" s="506"/>
      <c r="I6" s="506"/>
      <c r="J6" s="506"/>
      <c r="K6" s="506"/>
      <c r="L6" s="506"/>
      <c r="M6" s="506"/>
    </row>
    <row r="7" spans="1:13" ht="18.75" customHeight="1" x14ac:dyDescent="0.25">
      <c r="A7" s="498" t="s">
        <v>712</v>
      </c>
      <c r="B7" s="498"/>
      <c r="C7" s="498"/>
      <c r="D7" s="498"/>
      <c r="E7" s="498"/>
      <c r="F7" s="498"/>
      <c r="G7" s="498"/>
      <c r="H7" s="498"/>
      <c r="I7" s="498"/>
      <c r="J7" s="498"/>
      <c r="K7" s="498"/>
      <c r="L7" s="498"/>
      <c r="M7" s="498"/>
    </row>
    <row r="9" spans="1:13" s="40" customFormat="1" ht="18.75" customHeight="1" x14ac:dyDescent="0.25">
      <c r="A9" s="38" t="s">
        <v>19</v>
      </c>
      <c r="B9" s="39"/>
      <c r="C9" s="39"/>
    </row>
    <row r="10" spans="1:13" s="40" customFormat="1" ht="18.75" customHeight="1" x14ac:dyDescent="0.25">
      <c r="B10" s="39" t="s">
        <v>12</v>
      </c>
      <c r="C10" s="500" t="s">
        <v>713</v>
      </c>
      <c r="D10" s="500"/>
      <c r="E10" s="500"/>
      <c r="F10" s="500"/>
      <c r="G10" s="500"/>
      <c r="H10" s="500"/>
      <c r="I10" s="500"/>
      <c r="J10" s="500"/>
      <c r="K10" s="500"/>
      <c r="L10" s="500"/>
      <c r="M10" s="500"/>
    </row>
    <row r="11" spans="1:13" s="40" customFormat="1" ht="18.75" customHeight="1" x14ac:dyDescent="0.25">
      <c r="B11" s="39" t="s">
        <v>13</v>
      </c>
      <c r="C11" s="501" t="s">
        <v>0</v>
      </c>
      <c r="D11" s="501"/>
      <c r="E11" s="501"/>
      <c r="F11" s="501"/>
      <c r="G11" s="501"/>
      <c r="H11" s="501"/>
      <c r="I11" s="501"/>
      <c r="J11" s="501"/>
      <c r="K11" s="501"/>
      <c r="L11" s="501"/>
      <c r="M11" s="501"/>
    </row>
    <row r="12" spans="1:13" s="40" customFormat="1" x14ac:dyDescent="0.2">
      <c r="B12" s="39"/>
      <c r="C12" s="39" t="s">
        <v>1</v>
      </c>
      <c r="D12" s="267" t="s">
        <v>2</v>
      </c>
      <c r="E12" s="43"/>
      <c r="F12" s="43"/>
      <c r="G12" s="43"/>
      <c r="H12" s="43"/>
      <c r="I12" s="43"/>
      <c r="J12" s="43"/>
      <c r="K12" s="43"/>
      <c r="L12" s="43"/>
      <c r="M12" s="43"/>
    </row>
    <row r="13" spans="1:13" s="40" customFormat="1" x14ac:dyDescent="0.25">
      <c r="B13" s="39"/>
      <c r="C13" s="39" t="s">
        <v>3</v>
      </c>
      <c r="D13" s="267" t="s">
        <v>306</v>
      </c>
    </row>
    <row r="14" spans="1:13" s="40" customFormat="1" x14ac:dyDescent="0.2">
      <c r="B14" s="39"/>
      <c r="C14" s="39" t="s">
        <v>4</v>
      </c>
      <c r="D14" s="267" t="s">
        <v>354</v>
      </c>
      <c r="E14" s="43"/>
      <c r="F14" s="43"/>
      <c r="G14" s="43"/>
      <c r="H14" s="43"/>
      <c r="I14" s="43"/>
      <c r="J14" s="43"/>
      <c r="K14" s="43"/>
      <c r="L14" s="43"/>
      <c r="M14" s="43"/>
    </row>
    <row r="15" spans="1:13" s="40" customFormat="1" x14ac:dyDescent="0.2">
      <c r="B15" s="39"/>
      <c r="C15" s="39" t="s">
        <v>5</v>
      </c>
      <c r="D15" s="267" t="s">
        <v>224</v>
      </c>
      <c r="E15" s="43"/>
      <c r="F15" s="43"/>
      <c r="G15" s="43"/>
      <c r="H15" s="43"/>
      <c r="I15" s="43"/>
      <c r="J15" s="43"/>
      <c r="K15" s="43"/>
      <c r="L15" s="43"/>
      <c r="M15" s="43"/>
    </row>
    <row r="16" spans="1:13" s="40" customFormat="1" x14ac:dyDescent="0.2">
      <c r="B16" s="39"/>
      <c r="C16" s="39" t="s">
        <v>6</v>
      </c>
      <c r="D16" s="267" t="s">
        <v>261</v>
      </c>
      <c r="E16" s="43"/>
      <c r="F16" s="43"/>
      <c r="G16" s="43"/>
      <c r="H16" s="43"/>
      <c r="I16" s="43"/>
      <c r="J16" s="43"/>
      <c r="K16" s="43"/>
      <c r="L16" s="43"/>
      <c r="M16" s="43"/>
    </row>
    <row r="17" spans="1:13" s="40" customFormat="1" x14ac:dyDescent="0.25">
      <c r="B17" s="39"/>
      <c r="C17" s="39" t="s">
        <v>7</v>
      </c>
      <c r="D17" s="267" t="s">
        <v>32</v>
      </c>
    </row>
    <row r="18" spans="1:13" s="40" customFormat="1" x14ac:dyDescent="0.2">
      <c r="B18" s="39"/>
      <c r="C18" s="39" t="s">
        <v>177</v>
      </c>
      <c r="D18" s="296" t="s">
        <v>350</v>
      </c>
      <c r="E18" s="43"/>
      <c r="F18" s="43"/>
      <c r="G18" s="43"/>
      <c r="H18" s="43"/>
      <c r="I18" s="43"/>
      <c r="J18" s="43"/>
      <c r="K18" s="43"/>
      <c r="L18" s="43"/>
      <c r="M18" s="43"/>
    </row>
    <row r="19" spans="1:13" s="40" customFormat="1" ht="18.75" customHeight="1" x14ac:dyDescent="0.2">
      <c r="B19" s="39"/>
      <c r="C19" s="39" t="s">
        <v>218</v>
      </c>
      <c r="D19" s="267" t="s">
        <v>8</v>
      </c>
      <c r="E19" s="43"/>
      <c r="F19" s="43"/>
      <c r="G19" s="43"/>
      <c r="H19" s="43"/>
      <c r="I19" s="43"/>
      <c r="J19" s="43"/>
      <c r="K19" s="43"/>
      <c r="L19" s="43"/>
      <c r="M19" s="43"/>
    </row>
    <row r="20" spans="1:13" s="40" customFormat="1" ht="15" customHeight="1" x14ac:dyDescent="0.25">
      <c r="B20" s="39" t="s">
        <v>14</v>
      </c>
      <c r="C20" s="499" t="s">
        <v>279</v>
      </c>
      <c r="D20" s="499"/>
      <c r="E20" s="499"/>
      <c r="F20" s="499"/>
      <c r="G20" s="499"/>
      <c r="H20" s="499"/>
      <c r="I20" s="499"/>
      <c r="J20" s="499"/>
      <c r="K20" s="499"/>
      <c r="L20" s="499"/>
      <c r="M20" s="499"/>
    </row>
    <row r="21" spans="1:13" s="40" customFormat="1" ht="18.75" customHeight="1" x14ac:dyDescent="0.25">
      <c r="B21" s="39"/>
      <c r="C21" s="40" t="s">
        <v>24</v>
      </c>
      <c r="D21" s="499" t="s">
        <v>326</v>
      </c>
      <c r="E21" s="499"/>
      <c r="F21" s="499"/>
      <c r="G21" s="499"/>
      <c r="H21" s="499"/>
      <c r="I21" s="499"/>
      <c r="J21" s="499"/>
      <c r="K21" s="499"/>
      <c r="L21" s="499"/>
      <c r="M21" s="499"/>
    </row>
    <row r="22" spans="1:13" s="40" customFormat="1" ht="33.75" customHeight="1" x14ac:dyDescent="0.25">
      <c r="B22" s="39" t="s">
        <v>15</v>
      </c>
      <c r="C22" s="513" t="s">
        <v>710</v>
      </c>
      <c r="D22" s="513"/>
      <c r="E22" s="513"/>
      <c r="F22" s="513"/>
      <c r="G22" s="513"/>
      <c r="H22" s="513"/>
      <c r="I22" s="513"/>
      <c r="J22" s="513"/>
      <c r="K22" s="513"/>
      <c r="L22" s="513"/>
      <c r="M22" s="513"/>
    </row>
    <row r="23" spans="1:13" s="40" customFormat="1" ht="33.75" customHeight="1" x14ac:dyDescent="0.25">
      <c r="B23" s="39" t="s">
        <v>56</v>
      </c>
      <c r="C23" s="514" t="s">
        <v>328</v>
      </c>
      <c r="D23" s="514"/>
      <c r="E23" s="514"/>
      <c r="F23" s="514"/>
      <c r="G23" s="514"/>
      <c r="H23" s="514"/>
      <c r="I23" s="514"/>
      <c r="J23" s="514"/>
      <c r="K23" s="514"/>
      <c r="L23" s="514"/>
      <c r="M23" s="514"/>
    </row>
    <row r="24" spans="1:13" s="40" customFormat="1" ht="15.75" customHeight="1" x14ac:dyDescent="0.25">
      <c r="B24" s="39" t="s">
        <v>66</v>
      </c>
      <c r="C24" s="499" t="s">
        <v>16</v>
      </c>
      <c r="D24" s="499"/>
      <c r="E24" s="499"/>
      <c r="F24" s="499"/>
      <c r="G24" s="499"/>
      <c r="H24" s="499"/>
      <c r="I24" s="499"/>
      <c r="J24" s="499"/>
      <c r="K24" s="499"/>
      <c r="L24" s="499"/>
      <c r="M24" s="499"/>
    </row>
    <row r="25" spans="1:13" s="40" customFormat="1" ht="18.75" customHeight="1" x14ac:dyDescent="0.25">
      <c r="B25" s="39"/>
      <c r="C25" s="39"/>
      <c r="D25" s="515" t="s">
        <v>18</v>
      </c>
      <c r="E25" s="515"/>
      <c r="F25" s="515"/>
      <c r="G25" s="515"/>
      <c r="H25" s="515"/>
      <c r="I25" s="515"/>
      <c r="J25" s="515"/>
      <c r="K25" s="515"/>
      <c r="L25" s="515"/>
      <c r="M25" s="515"/>
    </row>
    <row r="26" spans="1:13" ht="33" customHeight="1" x14ac:dyDescent="0.25"/>
    <row r="27" spans="1:13" ht="18.75" customHeight="1" x14ac:dyDescent="0.25">
      <c r="A27" s="512" t="s">
        <v>22</v>
      </c>
      <c r="B27" s="512"/>
      <c r="C27" s="512"/>
      <c r="D27" s="512"/>
      <c r="E27" s="512"/>
      <c r="F27" s="512"/>
      <c r="G27" s="512"/>
      <c r="H27" s="512"/>
      <c r="I27" s="512"/>
      <c r="J27" s="512"/>
      <c r="K27" s="512"/>
      <c r="L27" s="512"/>
      <c r="M27" s="512"/>
    </row>
    <row r="28" spans="1:13" ht="18" customHeight="1" x14ac:dyDescent="0.25">
      <c r="A28" s="510" t="s">
        <v>21</v>
      </c>
      <c r="B28" s="511"/>
      <c r="C28" s="511"/>
      <c r="D28" s="511"/>
      <c r="E28" s="511"/>
      <c r="F28" s="511"/>
      <c r="G28" s="511"/>
      <c r="H28" s="511"/>
      <c r="I28" s="511"/>
      <c r="J28" s="511"/>
      <c r="K28" s="511"/>
      <c r="L28" s="511"/>
      <c r="M28" s="511"/>
    </row>
    <row r="29" spans="1:13" ht="11.25" customHeight="1" x14ac:dyDescent="0.25">
      <c r="A29" s="42"/>
      <c r="B29" s="42"/>
      <c r="C29" s="42"/>
      <c r="D29" s="42"/>
      <c r="E29" s="42"/>
      <c r="F29" s="42"/>
      <c r="G29" s="42"/>
      <c r="H29" s="42"/>
      <c r="I29" s="42"/>
      <c r="J29" s="42"/>
      <c r="K29" s="42"/>
    </row>
    <row r="30" spans="1:13" ht="15" x14ac:dyDescent="0.25">
      <c r="A30" s="509" t="s">
        <v>20</v>
      </c>
      <c r="B30" s="509"/>
      <c r="C30" s="509"/>
      <c r="D30" s="509"/>
      <c r="E30" s="509"/>
      <c r="F30" s="509"/>
      <c r="G30" s="509"/>
      <c r="H30" s="509"/>
      <c r="I30" s="509"/>
      <c r="J30" s="509"/>
      <c r="K30" s="509"/>
      <c r="L30" s="509"/>
      <c r="M30" s="509"/>
    </row>
    <row r="31" spans="1:13" x14ac:dyDescent="0.25">
      <c r="A31" s="508" t="s">
        <v>17</v>
      </c>
      <c r="B31" s="508"/>
      <c r="C31" s="508"/>
      <c r="D31" s="508"/>
      <c r="E31" s="508"/>
      <c r="F31" s="508"/>
      <c r="G31" s="508"/>
      <c r="H31" s="508"/>
      <c r="I31" s="508"/>
      <c r="J31" s="508"/>
      <c r="K31" s="508"/>
      <c r="L31" s="508"/>
      <c r="M31" s="508"/>
    </row>
    <row r="32" spans="1:13" x14ac:dyDescent="0.25">
      <c r="A32" s="508" t="s">
        <v>711</v>
      </c>
      <c r="B32" s="508"/>
      <c r="C32" s="508"/>
      <c r="D32" s="508"/>
      <c r="E32" s="508"/>
      <c r="F32" s="508"/>
      <c r="G32" s="508"/>
      <c r="H32" s="508"/>
      <c r="I32" s="508"/>
      <c r="J32" s="508"/>
      <c r="K32" s="508"/>
      <c r="L32" s="508"/>
      <c r="M32" s="508"/>
    </row>
    <row r="33" spans="1:13" x14ac:dyDescent="0.25">
      <c r="A33" s="507" t="s">
        <v>18</v>
      </c>
      <c r="B33" s="507"/>
      <c r="C33" s="507"/>
      <c r="D33" s="507"/>
      <c r="E33" s="507"/>
      <c r="F33" s="507"/>
      <c r="G33" s="507"/>
      <c r="H33" s="507"/>
      <c r="I33" s="507"/>
      <c r="J33" s="507"/>
      <c r="K33" s="507"/>
      <c r="L33" s="507"/>
      <c r="M33" s="507"/>
    </row>
  </sheetData>
  <sheetProtection algorithmName="SHA-512" hashValue="EeB+EfJBxk8BFDStlOXcsNVRzH/XGGO+1FhwUF/Cdsl79MSYp5mNX1omTt3Gsa/iYYq5Jh+xo36DGrXpo8eYPQ==" saltValue="G7x6o6R4HsJneiZ6mtgOAA==" spinCount="100000" sheet="1" objects="1" scenarios="1"/>
  <mergeCells count="20">
    <mergeCell ref="D21:M21"/>
    <mergeCell ref="C22:M22"/>
    <mergeCell ref="C23:M23"/>
    <mergeCell ref="C24:M24"/>
    <mergeCell ref="D25:M25"/>
    <mergeCell ref="A33:M33"/>
    <mergeCell ref="A31:M31"/>
    <mergeCell ref="A30:M30"/>
    <mergeCell ref="A28:M28"/>
    <mergeCell ref="A27:M27"/>
    <mergeCell ref="A32:M32"/>
    <mergeCell ref="A7:M7"/>
    <mergeCell ref="C20:M20"/>
    <mergeCell ref="C10:M10"/>
    <mergeCell ref="C11:M11"/>
    <mergeCell ref="A2:M2"/>
    <mergeCell ref="A3:M3"/>
    <mergeCell ref="A4:M4"/>
    <mergeCell ref="A5:M5"/>
    <mergeCell ref="A6:M6"/>
  </mergeCells>
  <hyperlinks>
    <hyperlink ref="D25" r:id="rId1" xr:uid="{81D9D9E8-1D04-4F93-83E2-D523E629CA15}"/>
    <hyperlink ref="A33" r:id="rId2" xr:uid="{24869FF1-A382-4B06-A9D5-7C3433782FF3}"/>
    <hyperlink ref="A28" r:id="rId3" xr:uid="{CAD646CB-CB8A-4301-9E60-E8A71E0FB0D5}"/>
    <hyperlink ref="D13" location="'B. Project Schedule'!A1" display="Project Schedule" xr:uid="{0A7C3D80-12AE-45F7-9906-8B6A39F82A85}"/>
    <hyperlink ref="D17" location="'F. HOME Budget'!A1" display="HOME Budget" xr:uid="{B40E5A6D-7437-4B07-A05A-B0B3DA470447}"/>
    <hyperlink ref="D16" location="'E. Uses'!A1" display="Uses (Project Development Costs)" xr:uid="{0F7F3818-C63C-4B66-A591-3F5B46B56D7B}"/>
    <hyperlink ref="D12" location="'A. Project Summary'!A1" display="Project Summary" xr:uid="{9BFD31A9-9A8F-4C6F-BB35-9AF6A19F00EC}"/>
    <hyperlink ref="D14" location="'C. Rental Unit Breakdown'!A1" display="Rental Unit Breakdown" xr:uid="{EF8D28CC-EC89-4AD8-B11A-1C5B02781D6E}"/>
    <hyperlink ref="D15" location="'D. Sources'!A1" display="Sources of Funds" xr:uid="{4ADEBE2A-FC7D-40A3-8703-F04F00D80048}"/>
    <hyperlink ref="D19" location="'H. Market Analysis'!A1" display="Market Analysis" xr:uid="{A6B6F42A-9554-4A99-AC70-1C5127743220}"/>
    <hyperlink ref="D18" location="'G. Rental Pro Forma'!A1" display="Rental Pro Forma" xr:uid="{E2B88CC7-C13B-4187-AC44-4BED83706C96}"/>
  </hyperlinks>
  <pageMargins left="0.25" right="0.25" top="0.75" bottom="0.75" header="0.3" footer="0.3"/>
  <pageSetup scale="83"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2B891-7CD7-4A65-83CD-193621931E41}">
  <sheetPr>
    <tabColor theme="7" tint="0.79998168889431442"/>
  </sheetPr>
  <dimension ref="B1:J33"/>
  <sheetViews>
    <sheetView workbookViewId="0"/>
  </sheetViews>
  <sheetFormatPr defaultRowHeight="15" x14ac:dyDescent="0.25"/>
  <cols>
    <col min="1" max="1" width="9.140625" style="4"/>
    <col min="2" max="10" width="17.140625" style="4" customWidth="1"/>
    <col min="11" max="16384" width="9.140625" style="4"/>
  </cols>
  <sheetData>
    <row r="1" spans="2:10" ht="19.5" customHeight="1" x14ac:dyDescent="0.25">
      <c r="B1" s="829" t="s">
        <v>262</v>
      </c>
      <c r="C1" s="830"/>
      <c r="D1" s="830"/>
      <c r="E1" s="830"/>
      <c r="F1" s="830"/>
      <c r="G1" s="830"/>
      <c r="H1" s="830"/>
      <c r="I1" s="830"/>
      <c r="J1" s="831"/>
    </row>
    <row r="3" spans="2:10" ht="24" customHeight="1" x14ac:dyDescent="0.25">
      <c r="B3" s="832" t="s">
        <v>125</v>
      </c>
      <c r="C3" s="833"/>
      <c r="D3" s="833"/>
      <c r="E3" s="834"/>
    </row>
    <row r="4" spans="2:10" s="6" customFormat="1" ht="12.75" customHeight="1" x14ac:dyDescent="0.25">
      <c r="B4" s="835" t="s">
        <v>126</v>
      </c>
      <c r="C4" s="836"/>
      <c r="D4" s="836"/>
      <c r="E4" s="837"/>
    </row>
    <row r="5" spans="2:10" s="7" customFormat="1" ht="32.25" customHeight="1" x14ac:dyDescent="0.25">
      <c r="B5" s="2" t="s">
        <v>121</v>
      </c>
      <c r="C5" s="3" t="s">
        <v>122</v>
      </c>
      <c r="D5" s="3" t="s">
        <v>123</v>
      </c>
      <c r="E5" s="1" t="s">
        <v>124</v>
      </c>
    </row>
    <row r="6" spans="2:10" x14ac:dyDescent="0.25">
      <c r="B6" s="12">
        <v>0</v>
      </c>
      <c r="C6" s="23">
        <v>72088</v>
      </c>
      <c r="D6" s="24">
        <v>2.4</v>
      </c>
      <c r="E6" s="13">
        <f t="shared" ref="E6:E10" si="0">ROUNDDOWN(C6*D6,0)</f>
        <v>173011</v>
      </c>
    </row>
    <row r="7" spans="2:10" x14ac:dyDescent="0.25">
      <c r="B7" s="8">
        <v>1</v>
      </c>
      <c r="C7" s="25">
        <v>82638</v>
      </c>
      <c r="D7" s="26">
        <v>2.4</v>
      </c>
      <c r="E7" s="9">
        <f t="shared" si="0"/>
        <v>198331</v>
      </c>
    </row>
    <row r="8" spans="2:10" x14ac:dyDescent="0.25">
      <c r="B8" s="12">
        <v>2</v>
      </c>
      <c r="C8" s="23">
        <v>100490</v>
      </c>
      <c r="D8" s="24">
        <v>2.4</v>
      </c>
      <c r="E8" s="13">
        <f t="shared" si="0"/>
        <v>241176</v>
      </c>
    </row>
    <row r="9" spans="2:10" x14ac:dyDescent="0.25">
      <c r="B9" s="8">
        <v>3</v>
      </c>
      <c r="C9" s="25">
        <v>130002</v>
      </c>
      <c r="D9" s="26">
        <v>2.4</v>
      </c>
      <c r="E9" s="9">
        <f>ROUNDDOWN(C9*D9,0)</f>
        <v>312004</v>
      </c>
    </row>
    <row r="10" spans="2:10" x14ac:dyDescent="0.25">
      <c r="B10" s="14">
        <v>4</v>
      </c>
      <c r="C10" s="27">
        <v>142701</v>
      </c>
      <c r="D10" s="28">
        <v>2.4</v>
      </c>
      <c r="E10" s="15">
        <f t="shared" si="0"/>
        <v>342482</v>
      </c>
    </row>
    <row r="11" spans="2:10" x14ac:dyDescent="0.25">
      <c r="B11" s="292"/>
      <c r="C11" s="293"/>
      <c r="D11" s="294"/>
      <c r="E11" s="295"/>
    </row>
    <row r="12" spans="2:10" s="43" customFormat="1" ht="24" customHeight="1" x14ac:dyDescent="0.2">
      <c r="B12" s="838" t="s">
        <v>335</v>
      </c>
      <c r="C12" s="839"/>
      <c r="D12" s="839"/>
      <c r="E12" s="839"/>
      <c r="F12" s="839"/>
      <c r="G12" s="839"/>
      <c r="H12" s="839"/>
      <c r="I12" s="839"/>
      <c r="J12" s="840"/>
    </row>
    <row r="13" spans="2:10" s="43" customFormat="1" ht="12.75" customHeight="1" x14ac:dyDescent="0.2">
      <c r="B13" s="841" t="s">
        <v>715</v>
      </c>
      <c r="C13" s="842"/>
      <c r="D13" s="842"/>
      <c r="E13" s="842"/>
      <c r="F13" s="842"/>
      <c r="G13" s="842"/>
      <c r="H13" s="842"/>
      <c r="I13" s="842"/>
      <c r="J13" s="843"/>
    </row>
    <row r="14" spans="2:10" s="116" customFormat="1" ht="30" customHeight="1" x14ac:dyDescent="0.25">
      <c r="B14" s="280" t="s">
        <v>120</v>
      </c>
      <c r="C14" s="281" t="s">
        <v>336</v>
      </c>
      <c r="D14" s="282" t="s">
        <v>337</v>
      </c>
      <c r="E14" s="281" t="s">
        <v>338</v>
      </c>
      <c r="F14" s="281" t="s">
        <v>339</v>
      </c>
      <c r="G14" s="281" t="s">
        <v>340</v>
      </c>
      <c r="H14" s="281" t="s">
        <v>716</v>
      </c>
      <c r="I14" s="281" t="s">
        <v>717</v>
      </c>
      <c r="J14" s="281" t="s">
        <v>341</v>
      </c>
    </row>
    <row r="15" spans="2:10" s="43" customFormat="1" ht="14.25" x14ac:dyDescent="0.2">
      <c r="B15" s="283" t="s">
        <v>342</v>
      </c>
      <c r="C15" s="284">
        <v>895</v>
      </c>
      <c r="D15" s="285">
        <v>1103</v>
      </c>
      <c r="E15" s="286">
        <v>1103</v>
      </c>
      <c r="F15" s="286">
        <v>895</v>
      </c>
      <c r="G15" s="286">
        <v>1144</v>
      </c>
      <c r="H15" s="287" t="s">
        <v>718</v>
      </c>
      <c r="I15" s="286">
        <v>827</v>
      </c>
      <c r="J15" s="287" t="s">
        <v>343</v>
      </c>
    </row>
    <row r="16" spans="2:10" s="43" customFormat="1" ht="14.25" x14ac:dyDescent="0.2">
      <c r="B16" s="283" t="s">
        <v>344</v>
      </c>
      <c r="C16" s="288">
        <v>958</v>
      </c>
      <c r="D16" s="288">
        <v>1145</v>
      </c>
      <c r="E16" s="288">
        <v>1145</v>
      </c>
      <c r="F16" s="288">
        <v>958</v>
      </c>
      <c r="G16" s="288">
        <v>1227</v>
      </c>
      <c r="H16" s="289" t="s">
        <v>343</v>
      </c>
      <c r="I16" s="289" t="s">
        <v>343</v>
      </c>
      <c r="J16" s="284">
        <v>850</v>
      </c>
    </row>
    <row r="17" spans="2:10" s="43" customFormat="1" ht="14.25" x14ac:dyDescent="0.2">
      <c r="B17" s="283" t="s">
        <v>345</v>
      </c>
      <c r="C17" s="288">
        <v>1150</v>
      </c>
      <c r="D17" s="288">
        <v>1268</v>
      </c>
      <c r="E17" s="288">
        <v>1268</v>
      </c>
      <c r="F17" s="288">
        <v>1150</v>
      </c>
      <c r="G17" s="288">
        <v>1474</v>
      </c>
      <c r="H17" s="289" t="s">
        <v>343</v>
      </c>
      <c r="I17" s="289" t="s">
        <v>343</v>
      </c>
      <c r="J17" s="288">
        <v>1070</v>
      </c>
    </row>
    <row r="18" spans="2:10" s="43" customFormat="1" ht="14.25" x14ac:dyDescent="0.2">
      <c r="B18" s="283" t="s">
        <v>346</v>
      </c>
      <c r="C18" s="288">
        <v>1328</v>
      </c>
      <c r="D18" s="288">
        <v>1537</v>
      </c>
      <c r="E18" s="288">
        <v>1537</v>
      </c>
      <c r="F18" s="288">
        <v>1328</v>
      </c>
      <c r="G18" s="288">
        <v>1694</v>
      </c>
      <c r="H18" s="289" t="s">
        <v>343</v>
      </c>
      <c r="I18" s="289" t="s">
        <v>343</v>
      </c>
      <c r="J18" s="288">
        <v>1360</v>
      </c>
    </row>
    <row r="19" spans="2:10" s="43" customFormat="1" ht="14.25" x14ac:dyDescent="0.2">
      <c r="B19" s="283" t="s">
        <v>347</v>
      </c>
      <c r="C19" s="288">
        <v>1482</v>
      </c>
      <c r="D19" s="288">
        <v>1776</v>
      </c>
      <c r="E19" s="288">
        <v>1776</v>
      </c>
      <c r="F19" s="288">
        <v>1482</v>
      </c>
      <c r="G19" s="288">
        <v>1870</v>
      </c>
      <c r="H19" s="289" t="s">
        <v>343</v>
      </c>
      <c r="I19" s="289" t="s">
        <v>343</v>
      </c>
      <c r="J19" s="288">
        <v>1558</v>
      </c>
    </row>
    <row r="20" spans="2:10" s="43" customFormat="1" ht="14.25" x14ac:dyDescent="0.2">
      <c r="B20" s="283" t="s">
        <v>348</v>
      </c>
      <c r="C20" s="288">
        <v>1636</v>
      </c>
      <c r="D20" s="288">
        <v>2042</v>
      </c>
      <c r="E20" s="288">
        <v>2042</v>
      </c>
      <c r="F20" s="288">
        <v>1636</v>
      </c>
      <c r="G20" s="288">
        <v>2045</v>
      </c>
      <c r="H20" s="289" t="s">
        <v>343</v>
      </c>
      <c r="I20" s="289" t="s">
        <v>343</v>
      </c>
      <c r="J20" s="288">
        <v>1792</v>
      </c>
    </row>
    <row r="21" spans="2:10" s="43" customFormat="1" ht="14.25" x14ac:dyDescent="0.2">
      <c r="B21" s="290" t="s">
        <v>349</v>
      </c>
      <c r="C21" s="291">
        <v>1788</v>
      </c>
      <c r="D21" s="291">
        <v>2220</v>
      </c>
      <c r="E21" s="291">
        <v>2309</v>
      </c>
      <c r="F21" s="291">
        <v>1788</v>
      </c>
      <c r="G21" s="291">
        <v>2220</v>
      </c>
      <c r="H21" s="289" t="s">
        <v>343</v>
      </c>
      <c r="I21" s="289" t="s">
        <v>343</v>
      </c>
      <c r="J21" s="291">
        <v>2025</v>
      </c>
    </row>
    <row r="23" spans="2:10" ht="24" customHeight="1" x14ac:dyDescent="0.25">
      <c r="B23" s="832" t="s">
        <v>129</v>
      </c>
      <c r="C23" s="833"/>
      <c r="D23" s="833"/>
      <c r="E23" s="833"/>
      <c r="F23" s="834"/>
    </row>
    <row r="24" spans="2:10" x14ac:dyDescent="0.25">
      <c r="B24" s="835" t="s">
        <v>715</v>
      </c>
      <c r="C24" s="836"/>
      <c r="D24" s="836"/>
      <c r="E24" s="836"/>
      <c r="F24" s="837"/>
    </row>
    <row r="25" spans="2:10" s="7" customFormat="1" ht="33.75" customHeight="1" x14ac:dyDescent="0.25">
      <c r="B25" s="2" t="s">
        <v>134</v>
      </c>
      <c r="C25" s="3" t="s">
        <v>131</v>
      </c>
      <c r="D25" s="3" t="s">
        <v>130</v>
      </c>
      <c r="E25" s="3" t="s">
        <v>132</v>
      </c>
      <c r="F25" s="1" t="s">
        <v>133</v>
      </c>
    </row>
    <row r="26" spans="2:10" x14ac:dyDescent="0.25">
      <c r="B26" s="10">
        <v>1</v>
      </c>
      <c r="C26" s="11">
        <v>19050</v>
      </c>
      <c r="D26" s="11">
        <v>31750</v>
      </c>
      <c r="E26" s="11">
        <v>38100</v>
      </c>
      <c r="F26" s="19">
        <v>50750</v>
      </c>
    </row>
    <row r="27" spans="2:10" x14ac:dyDescent="0.25">
      <c r="B27" s="16">
        <v>2</v>
      </c>
      <c r="C27" s="18">
        <v>21800</v>
      </c>
      <c r="D27" s="18">
        <v>36250</v>
      </c>
      <c r="E27" s="18">
        <v>43500</v>
      </c>
      <c r="F27" s="20">
        <v>58000</v>
      </c>
    </row>
    <row r="28" spans="2:10" x14ac:dyDescent="0.25">
      <c r="B28" s="10">
        <v>3</v>
      </c>
      <c r="C28" s="11">
        <v>24500</v>
      </c>
      <c r="D28" s="11">
        <v>40750</v>
      </c>
      <c r="E28" s="11">
        <v>48900</v>
      </c>
      <c r="F28" s="19">
        <v>65250</v>
      </c>
    </row>
    <row r="29" spans="2:10" x14ac:dyDescent="0.25">
      <c r="B29" s="16">
        <v>4</v>
      </c>
      <c r="C29" s="18">
        <v>27200</v>
      </c>
      <c r="D29" s="18">
        <v>45300</v>
      </c>
      <c r="E29" s="18">
        <v>54360</v>
      </c>
      <c r="F29" s="20">
        <v>72500</v>
      </c>
    </row>
    <row r="30" spans="2:10" x14ac:dyDescent="0.25">
      <c r="B30" s="10">
        <v>5</v>
      </c>
      <c r="C30" s="11">
        <v>29400</v>
      </c>
      <c r="D30" s="11">
        <v>48950</v>
      </c>
      <c r="E30" s="11">
        <v>58740</v>
      </c>
      <c r="F30" s="19">
        <v>78300</v>
      </c>
    </row>
    <row r="31" spans="2:10" x14ac:dyDescent="0.25">
      <c r="B31" s="16">
        <v>6</v>
      </c>
      <c r="C31" s="18">
        <v>31600</v>
      </c>
      <c r="D31" s="18">
        <v>52550</v>
      </c>
      <c r="E31" s="18">
        <v>63060</v>
      </c>
      <c r="F31" s="20">
        <v>84100</v>
      </c>
    </row>
    <row r="32" spans="2:10" x14ac:dyDescent="0.25">
      <c r="B32" s="10">
        <v>7</v>
      </c>
      <c r="C32" s="11">
        <v>33750</v>
      </c>
      <c r="D32" s="11">
        <v>56200</v>
      </c>
      <c r="E32" s="11">
        <v>67440</v>
      </c>
      <c r="F32" s="19">
        <v>89900</v>
      </c>
    </row>
    <row r="33" spans="2:6" x14ac:dyDescent="0.25">
      <c r="B33" s="17">
        <v>8</v>
      </c>
      <c r="C33" s="21">
        <v>35950</v>
      </c>
      <c r="D33" s="21">
        <v>59800</v>
      </c>
      <c r="E33" s="21">
        <v>71760</v>
      </c>
      <c r="F33" s="22">
        <v>95700</v>
      </c>
    </row>
  </sheetData>
  <sheetProtection algorithmName="SHA-512" hashValue="qteaEABZJH3jfByKRgICUUEU/H06SkMxbkdHGqcdqCwANAYXxHK3Ei9UlmEWVibGZDECYW581JWmE6ePAXJyEg==" saltValue="Iob02liXXsd0dpbkPc4vZg==" spinCount="100000" sheet="1" objects="1" scenarios="1"/>
  <mergeCells count="7">
    <mergeCell ref="B1:J1"/>
    <mergeCell ref="B23:F23"/>
    <mergeCell ref="B24:F24"/>
    <mergeCell ref="B3:E3"/>
    <mergeCell ref="B4:E4"/>
    <mergeCell ref="B12:J12"/>
    <mergeCell ref="B13:J13"/>
  </mergeCells>
  <pageMargins left="0.7" right="0.7" top="0.75" bottom="0.75" header="0.3" footer="0.3"/>
  <tableParts count="3">
    <tablePart r:id="rId1"/>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38869-1F2E-4F84-B258-0B26D356E9FE}">
  <sheetPr>
    <tabColor theme="8" tint="0.79998168889431442"/>
    <pageSetUpPr fitToPage="1"/>
  </sheetPr>
  <dimension ref="B1:H63"/>
  <sheetViews>
    <sheetView workbookViewId="0">
      <selection activeCell="E6" sqref="E6:G6"/>
    </sheetView>
  </sheetViews>
  <sheetFormatPr defaultRowHeight="14.25" x14ac:dyDescent="0.2"/>
  <cols>
    <col min="1" max="1" width="9.140625" style="43"/>
    <col min="2" max="2" width="3.5703125" style="46" customWidth="1"/>
    <col min="3" max="3" width="3.5703125" style="43" customWidth="1"/>
    <col min="4" max="4" width="42.42578125" style="43" customWidth="1"/>
    <col min="5" max="5" width="18.7109375" style="50" customWidth="1"/>
    <col min="6" max="7" width="14.28515625" style="50" customWidth="1"/>
    <col min="8" max="8" width="14.85546875" style="43" customWidth="1"/>
    <col min="9" max="16384" width="9.140625" style="43"/>
  </cols>
  <sheetData>
    <row r="1" spans="2:7" ht="19.5" customHeight="1" x14ac:dyDescent="0.2">
      <c r="B1" s="525" t="s">
        <v>23</v>
      </c>
      <c r="C1" s="526"/>
      <c r="D1" s="526"/>
      <c r="E1" s="526"/>
      <c r="F1" s="526"/>
      <c r="G1" s="527"/>
    </row>
    <row r="2" spans="2:7" ht="15" customHeight="1" x14ac:dyDescent="0.2">
      <c r="B2" s="44"/>
      <c r="C2" s="44"/>
      <c r="D2" s="44"/>
      <c r="E2" s="44"/>
      <c r="F2" s="44"/>
      <c r="G2" s="44"/>
    </row>
    <row r="3" spans="2:7" ht="60" customHeight="1" x14ac:dyDescent="0.2">
      <c r="B3" s="532" t="s">
        <v>327</v>
      </c>
      <c r="C3" s="533"/>
      <c r="D3" s="533"/>
      <c r="E3" s="533"/>
      <c r="F3" s="533"/>
      <c r="G3" s="533"/>
    </row>
    <row r="4" spans="2:7" ht="15" customHeight="1" x14ac:dyDescent="0.2">
      <c r="B4" s="44"/>
      <c r="C4" s="44"/>
      <c r="D4" s="44"/>
      <c r="E4" s="44"/>
      <c r="F4" s="44"/>
      <c r="G4" s="44"/>
    </row>
    <row r="5" spans="2:7" ht="15" x14ac:dyDescent="0.25">
      <c r="B5" s="45" t="s">
        <v>12</v>
      </c>
      <c r="C5" s="516" t="s">
        <v>25</v>
      </c>
      <c r="D5" s="516"/>
      <c r="E5" s="516"/>
      <c r="F5" s="516"/>
      <c r="G5" s="517"/>
    </row>
    <row r="6" spans="2:7" x14ac:dyDescent="0.2">
      <c r="C6" s="47" t="s">
        <v>24</v>
      </c>
      <c r="D6" s="48" t="s">
        <v>35</v>
      </c>
      <c r="E6" s="522"/>
      <c r="F6" s="523"/>
      <c r="G6" s="524"/>
    </row>
    <row r="7" spans="2:7" x14ac:dyDescent="0.2">
      <c r="C7" s="47" t="s">
        <v>28</v>
      </c>
      <c r="D7" s="48" t="s">
        <v>163</v>
      </c>
      <c r="E7" s="522"/>
      <c r="F7" s="523"/>
      <c r="G7" s="524"/>
    </row>
    <row r="8" spans="2:7" x14ac:dyDescent="0.2">
      <c r="C8" s="47" t="s">
        <v>29</v>
      </c>
      <c r="D8" s="48" t="s">
        <v>36</v>
      </c>
      <c r="E8" s="522"/>
      <c r="F8" s="523"/>
      <c r="G8" s="524"/>
    </row>
    <row r="9" spans="2:7" x14ac:dyDescent="0.2">
      <c r="C9" s="47" t="s">
        <v>30</v>
      </c>
      <c r="D9" s="48" t="s">
        <v>26</v>
      </c>
      <c r="E9" s="49"/>
    </row>
    <row r="10" spans="2:7" x14ac:dyDescent="0.2">
      <c r="C10" s="47" t="s">
        <v>31</v>
      </c>
      <c r="D10" s="48" t="s">
        <v>40</v>
      </c>
      <c r="E10" s="522"/>
      <c r="F10" s="523"/>
      <c r="G10" s="524"/>
    </row>
    <row r="11" spans="2:7" s="36" customFormat="1" ht="12" customHeight="1" x14ac:dyDescent="0.25">
      <c r="B11" s="51"/>
      <c r="C11" s="530" t="s">
        <v>33</v>
      </c>
      <c r="D11" s="528" t="s">
        <v>41</v>
      </c>
      <c r="E11" s="52" t="s">
        <v>42</v>
      </c>
      <c r="F11" s="52" t="s">
        <v>43</v>
      </c>
      <c r="G11" s="52" t="s">
        <v>44</v>
      </c>
    </row>
    <row r="12" spans="2:7" x14ac:dyDescent="0.2">
      <c r="C12" s="531"/>
      <c r="D12" s="529"/>
      <c r="E12" s="49"/>
      <c r="F12" s="49"/>
      <c r="G12" s="49"/>
    </row>
    <row r="13" spans="2:7" x14ac:dyDescent="0.2">
      <c r="C13" s="47" t="s">
        <v>38</v>
      </c>
      <c r="D13" s="48" t="s">
        <v>46</v>
      </c>
      <c r="E13" s="522"/>
      <c r="F13" s="523"/>
      <c r="G13" s="524"/>
    </row>
    <row r="14" spans="2:7" x14ac:dyDescent="0.2">
      <c r="C14" s="47" t="s">
        <v>39</v>
      </c>
      <c r="D14" s="48" t="s">
        <v>47</v>
      </c>
      <c r="E14" s="53"/>
      <c r="F14" s="54"/>
      <c r="G14" s="54"/>
    </row>
    <row r="15" spans="2:7" x14ac:dyDescent="0.2">
      <c r="C15" s="47" t="s">
        <v>45</v>
      </c>
      <c r="D15" s="48" t="s">
        <v>37</v>
      </c>
      <c r="E15" s="55">
        <f>'D. Sources'!F9</f>
        <v>0</v>
      </c>
      <c r="F15" s="56"/>
      <c r="G15" s="56"/>
    </row>
    <row r="16" spans="2:7" x14ac:dyDescent="0.2">
      <c r="C16" s="57" t="s">
        <v>59</v>
      </c>
      <c r="D16" s="58" t="s">
        <v>48</v>
      </c>
      <c r="E16" s="55">
        <f>'E. Uses'!L67</f>
        <v>0</v>
      </c>
      <c r="F16" s="56"/>
      <c r="G16" s="56"/>
    </row>
    <row r="17" spans="2:7" x14ac:dyDescent="0.2">
      <c r="C17" s="59"/>
      <c r="D17" s="60" t="s">
        <v>27</v>
      </c>
      <c r="E17" s="61"/>
      <c r="F17" s="61"/>
      <c r="G17" s="61"/>
    </row>
    <row r="19" spans="2:7" ht="15" x14ac:dyDescent="0.25">
      <c r="B19" s="45" t="s">
        <v>13</v>
      </c>
      <c r="C19" s="543" t="s">
        <v>156</v>
      </c>
      <c r="D19" s="543"/>
      <c r="E19" s="543"/>
      <c r="F19" s="536"/>
      <c r="G19" s="544"/>
    </row>
    <row r="20" spans="2:7" x14ac:dyDescent="0.2">
      <c r="C20" s="47" t="s">
        <v>24</v>
      </c>
      <c r="D20" s="539" t="s">
        <v>157</v>
      </c>
      <c r="E20" s="540"/>
      <c r="F20" s="545">
        <f>'F. HOME Budget'!G383</f>
        <v>0</v>
      </c>
      <c r="G20" s="546"/>
    </row>
    <row r="21" spans="2:7" x14ac:dyDescent="0.2">
      <c r="C21" s="47" t="s">
        <v>28</v>
      </c>
      <c r="D21" s="539" t="s">
        <v>158</v>
      </c>
      <c r="E21" s="540"/>
      <c r="F21" s="545">
        <f>'F. HOME Budget'!G385</f>
        <v>0</v>
      </c>
      <c r="G21" s="546"/>
    </row>
    <row r="22" spans="2:7" x14ac:dyDescent="0.2">
      <c r="C22" s="47" t="s">
        <v>29</v>
      </c>
      <c r="D22" s="62" t="s">
        <v>351</v>
      </c>
      <c r="E22" s="48"/>
      <c r="F22" s="545">
        <f>'F. HOME Budget'!G384</f>
        <v>0</v>
      </c>
      <c r="G22" s="546"/>
    </row>
    <row r="23" spans="2:7" ht="15" x14ac:dyDescent="0.25">
      <c r="C23" s="63" t="s">
        <v>30</v>
      </c>
      <c r="D23" s="549" t="s">
        <v>34</v>
      </c>
      <c r="E23" s="550"/>
      <c r="F23" s="547">
        <f>SUM(F20:G21)</f>
        <v>0</v>
      </c>
      <c r="G23" s="548"/>
    </row>
    <row r="24" spans="2:7" x14ac:dyDescent="0.2">
      <c r="D24" s="535" t="s">
        <v>280</v>
      </c>
      <c r="E24" s="535"/>
      <c r="F24" s="535"/>
      <c r="G24" s="535"/>
    </row>
    <row r="25" spans="2:7" x14ac:dyDescent="0.2">
      <c r="D25" s="535" t="s">
        <v>714</v>
      </c>
      <c r="E25" s="535"/>
      <c r="F25" s="535"/>
      <c r="G25" s="535"/>
    </row>
    <row r="26" spans="2:7" x14ac:dyDescent="0.2">
      <c r="D26" s="534" t="s">
        <v>352</v>
      </c>
      <c r="E26" s="534"/>
      <c r="F26" s="534"/>
      <c r="G26" s="534"/>
    </row>
    <row r="27" spans="2:7" x14ac:dyDescent="0.2">
      <c r="D27" s="61"/>
      <c r="E27" s="61"/>
      <c r="F27" s="61"/>
      <c r="G27" s="61"/>
    </row>
    <row r="28" spans="2:7" ht="15" x14ac:dyDescent="0.25">
      <c r="B28" s="45" t="s">
        <v>14</v>
      </c>
      <c r="C28" s="516" t="s">
        <v>49</v>
      </c>
      <c r="D28" s="516"/>
      <c r="E28" s="516"/>
      <c r="F28" s="516"/>
      <c r="G28" s="517"/>
    </row>
    <row r="29" spans="2:7" x14ac:dyDescent="0.2">
      <c r="C29" s="59" t="s">
        <v>24</v>
      </c>
      <c r="D29" s="541" t="s">
        <v>51</v>
      </c>
      <c r="E29" s="541"/>
      <c r="F29" s="542"/>
      <c r="G29" s="65">
        <f>'C. Rental Unit Breakdown'!C30</f>
        <v>0</v>
      </c>
    </row>
    <row r="30" spans="2:7" x14ac:dyDescent="0.2">
      <c r="C30" s="47" t="s">
        <v>28</v>
      </c>
      <c r="D30" s="539" t="s">
        <v>155</v>
      </c>
      <c r="E30" s="539"/>
      <c r="F30" s="540"/>
      <c r="G30" s="66">
        <f>'C. Rental Unit Breakdown'!C31</f>
        <v>0</v>
      </c>
    </row>
    <row r="31" spans="2:7" x14ac:dyDescent="0.2">
      <c r="C31" s="47" t="s">
        <v>29</v>
      </c>
      <c r="D31" s="48" t="s">
        <v>50</v>
      </c>
      <c r="E31" s="522"/>
      <c r="F31" s="523"/>
      <c r="G31" s="524"/>
    </row>
    <row r="33" spans="2:8" ht="15" x14ac:dyDescent="0.25">
      <c r="B33" s="45" t="s">
        <v>15</v>
      </c>
      <c r="C33" s="516" t="s">
        <v>63</v>
      </c>
      <c r="D33" s="518"/>
      <c r="E33" s="518"/>
      <c r="F33" s="518"/>
      <c r="G33" s="519"/>
    </row>
    <row r="34" spans="2:8" s="69" customFormat="1" ht="45" x14ac:dyDescent="0.25">
      <c r="B34" s="67"/>
      <c r="C34" s="520" t="s">
        <v>52</v>
      </c>
      <c r="D34" s="521"/>
      <c r="E34" s="68" t="s">
        <v>53</v>
      </c>
      <c r="F34" s="68" t="s">
        <v>334</v>
      </c>
      <c r="G34" s="68" t="s">
        <v>161</v>
      </c>
    </row>
    <row r="35" spans="2:8" x14ac:dyDescent="0.2">
      <c r="C35" s="47" t="s">
        <v>24</v>
      </c>
      <c r="D35" s="62" t="s">
        <v>55</v>
      </c>
      <c r="E35" s="70">
        <f>'D. Sources'!F9</f>
        <v>0</v>
      </c>
      <c r="F35" s="70" t="str">
        <f t="shared" ref="F35:F42" si="0">IF(E35=0,"",(E35/AllUnits))</f>
        <v/>
      </c>
      <c r="G35" s="71"/>
    </row>
    <row r="36" spans="2:8" x14ac:dyDescent="0.2">
      <c r="C36" s="47" t="s">
        <v>28</v>
      </c>
      <c r="D36" s="62" t="s">
        <v>111</v>
      </c>
      <c r="E36" s="70">
        <f>SUM('D. Sources'!F10:F14)</f>
        <v>0</v>
      </c>
      <c r="F36" s="70" t="str">
        <f t="shared" si="0"/>
        <v/>
      </c>
      <c r="G36" s="72"/>
      <c r="H36" s="73" t="str">
        <f>IF(G36&gt;E36,"* Match amount cannot be more than Total Amount"," ")</f>
        <v xml:space="preserve"> </v>
      </c>
    </row>
    <row r="37" spans="2:8" x14ac:dyDescent="0.2">
      <c r="C37" s="47" t="s">
        <v>29</v>
      </c>
      <c r="D37" s="62" t="s">
        <v>80</v>
      </c>
      <c r="E37" s="70">
        <f>'D. Sources'!F19</f>
        <v>0</v>
      </c>
      <c r="F37" s="70" t="str">
        <f t="shared" si="0"/>
        <v/>
      </c>
      <c r="G37" s="71"/>
      <c r="H37" s="73"/>
    </row>
    <row r="38" spans="2:8" x14ac:dyDescent="0.2">
      <c r="C38" s="47" t="s">
        <v>30</v>
      </c>
      <c r="D38" s="62" t="s">
        <v>677</v>
      </c>
      <c r="E38" s="70">
        <f>'D. Sources'!F25</f>
        <v>0</v>
      </c>
      <c r="F38" s="70" t="str">
        <f t="shared" si="0"/>
        <v/>
      </c>
      <c r="G38" s="72"/>
      <c r="H38" s="73" t="str">
        <f t="shared" ref="H38:H42" si="1">IF(G38&gt;E38,"* Match amount cannot be more than Total Amount"," ")</f>
        <v xml:space="preserve"> </v>
      </c>
    </row>
    <row r="39" spans="2:8" x14ac:dyDescent="0.2">
      <c r="C39" s="47" t="s">
        <v>31</v>
      </c>
      <c r="D39" s="62" t="s">
        <v>88</v>
      </c>
      <c r="E39" s="70">
        <f>'D. Sources'!F32</f>
        <v>0</v>
      </c>
      <c r="F39" s="70" t="str">
        <f t="shared" si="0"/>
        <v/>
      </c>
      <c r="G39" s="72"/>
      <c r="H39" s="73" t="str">
        <f t="shared" si="1"/>
        <v xml:space="preserve"> </v>
      </c>
    </row>
    <row r="40" spans="2:8" x14ac:dyDescent="0.2">
      <c r="C40" s="47" t="s">
        <v>33</v>
      </c>
      <c r="D40" s="62" t="s">
        <v>87</v>
      </c>
      <c r="E40" s="70">
        <f>'D. Sources'!F39</f>
        <v>0</v>
      </c>
      <c r="F40" s="70" t="str">
        <f t="shared" si="0"/>
        <v/>
      </c>
      <c r="G40" s="72"/>
      <c r="H40" s="73" t="str">
        <f t="shared" si="1"/>
        <v xml:space="preserve"> </v>
      </c>
    </row>
    <row r="41" spans="2:8" x14ac:dyDescent="0.2">
      <c r="C41" s="47" t="s">
        <v>38</v>
      </c>
      <c r="D41" s="62" t="s">
        <v>97</v>
      </c>
      <c r="E41" s="70">
        <f>'D. Sources'!F45</f>
        <v>0</v>
      </c>
      <c r="F41" s="70" t="str">
        <f t="shared" si="0"/>
        <v/>
      </c>
      <c r="G41" s="72"/>
      <c r="H41" s="73" t="str">
        <f t="shared" si="1"/>
        <v xml:space="preserve"> </v>
      </c>
    </row>
    <row r="42" spans="2:8" ht="15" thickBot="1" x14ac:dyDescent="0.25">
      <c r="C42" s="57" t="s">
        <v>39</v>
      </c>
      <c r="D42" s="74" t="s">
        <v>99</v>
      </c>
      <c r="E42" s="75">
        <f>'D. Sources'!G52</f>
        <v>0</v>
      </c>
      <c r="F42" s="70" t="str">
        <f t="shared" si="0"/>
        <v/>
      </c>
      <c r="G42" s="76"/>
      <c r="H42" s="73" t="str">
        <f t="shared" si="1"/>
        <v xml:space="preserve"> </v>
      </c>
    </row>
    <row r="43" spans="2:8" ht="15.75" thickBot="1" x14ac:dyDescent="0.3">
      <c r="C43" s="77" t="s">
        <v>45</v>
      </c>
      <c r="D43" s="78" t="s">
        <v>54</v>
      </c>
      <c r="E43" s="79">
        <f>SUM(E35:E42)</f>
        <v>0</v>
      </c>
      <c r="F43" s="79">
        <f>SUM(F35:F42)</f>
        <v>0</v>
      </c>
      <c r="G43" s="80">
        <f>SUM(G35:G42)</f>
        <v>0</v>
      </c>
    </row>
    <row r="45" spans="2:8" ht="15" x14ac:dyDescent="0.25">
      <c r="B45" s="45" t="s">
        <v>56</v>
      </c>
      <c r="C45" s="536" t="s">
        <v>116</v>
      </c>
      <c r="D45" s="536"/>
      <c r="E45" s="536"/>
      <c r="F45" s="536"/>
      <c r="G45" s="536"/>
      <c r="H45" s="81"/>
    </row>
    <row r="46" spans="2:8" s="37" customFormat="1" ht="15" x14ac:dyDescent="0.25">
      <c r="B46" s="82"/>
      <c r="C46" s="537" t="s">
        <v>105</v>
      </c>
      <c r="D46" s="538"/>
      <c r="E46" s="83" t="s">
        <v>57</v>
      </c>
      <c r="F46" s="83" t="s">
        <v>334</v>
      </c>
      <c r="G46" s="83" t="s">
        <v>58</v>
      </c>
      <c r="H46" s="84"/>
    </row>
    <row r="47" spans="2:8" x14ac:dyDescent="0.2">
      <c r="C47" s="47" t="s">
        <v>24</v>
      </c>
      <c r="D47" s="62" t="s">
        <v>61</v>
      </c>
      <c r="E47" s="70">
        <f>SUM('E. Uses'!L11:L16)</f>
        <v>0</v>
      </c>
      <c r="F47" s="70" t="str">
        <f t="shared" ref="F47:F55" si="2">IF(E47=0,"",(E47/AllUnits))</f>
        <v/>
      </c>
      <c r="G47" s="85" t="str">
        <f t="shared" ref="G47:G53" si="3">IF($E$56=0," ",E47/$E$56)</f>
        <v xml:space="preserve"> </v>
      </c>
    </row>
    <row r="48" spans="2:8" x14ac:dyDescent="0.2">
      <c r="C48" s="47" t="s">
        <v>28</v>
      </c>
      <c r="D48" s="62" t="s">
        <v>62</v>
      </c>
      <c r="E48" s="70">
        <f>SUM('E. Uses'!L18:L21)</f>
        <v>0</v>
      </c>
      <c r="F48" s="70" t="str">
        <f t="shared" si="2"/>
        <v/>
      </c>
      <c r="G48" s="85" t="str">
        <f t="shared" si="3"/>
        <v xml:space="preserve"> </v>
      </c>
    </row>
    <row r="49" spans="2:7" x14ac:dyDescent="0.2">
      <c r="C49" s="47" t="s">
        <v>29</v>
      </c>
      <c r="D49" s="62" t="s">
        <v>245</v>
      </c>
      <c r="E49" s="70">
        <f>SUM('E. Uses'!L23:L30)</f>
        <v>0</v>
      </c>
      <c r="F49" s="70" t="str">
        <f t="shared" si="2"/>
        <v/>
      </c>
      <c r="G49" s="85" t="str">
        <f t="shared" si="3"/>
        <v xml:space="preserve"> </v>
      </c>
    </row>
    <row r="50" spans="2:7" x14ac:dyDescent="0.2">
      <c r="C50" s="47" t="s">
        <v>30</v>
      </c>
      <c r="D50" s="62" t="s">
        <v>246</v>
      </c>
      <c r="E50" s="70">
        <f>SUM('E. Uses'!L32:L36)</f>
        <v>0</v>
      </c>
      <c r="F50" s="70" t="str">
        <f t="shared" si="2"/>
        <v/>
      </c>
      <c r="G50" s="85" t="str">
        <f t="shared" si="3"/>
        <v xml:space="preserve"> </v>
      </c>
    </row>
    <row r="51" spans="2:7" x14ac:dyDescent="0.2">
      <c r="C51" s="47" t="s">
        <v>31</v>
      </c>
      <c r="D51" s="62" t="s">
        <v>247</v>
      </c>
      <c r="E51" s="70">
        <f>SUM('E. Uses'!L38:L45)</f>
        <v>0</v>
      </c>
      <c r="F51" s="70" t="str">
        <f t="shared" si="2"/>
        <v/>
      </c>
      <c r="G51" s="85" t="str">
        <f t="shared" si="3"/>
        <v xml:space="preserve"> </v>
      </c>
    </row>
    <row r="52" spans="2:7" x14ac:dyDescent="0.2">
      <c r="C52" s="47" t="s">
        <v>33</v>
      </c>
      <c r="D52" s="62" t="s">
        <v>260</v>
      </c>
      <c r="E52" s="70">
        <f>SUM('E. Uses'!L47:L50)</f>
        <v>0</v>
      </c>
      <c r="F52" s="70" t="str">
        <f t="shared" si="2"/>
        <v/>
      </c>
      <c r="G52" s="85" t="str">
        <f t="shared" si="3"/>
        <v xml:space="preserve"> </v>
      </c>
    </row>
    <row r="53" spans="2:7" x14ac:dyDescent="0.2">
      <c r="C53" s="47" t="s">
        <v>38</v>
      </c>
      <c r="D53" s="62" t="s">
        <v>248</v>
      </c>
      <c r="E53" s="70">
        <f>SUM('E. Uses'!L52:L60)</f>
        <v>0</v>
      </c>
      <c r="F53" s="70" t="str">
        <f t="shared" si="2"/>
        <v/>
      </c>
      <c r="G53" s="85" t="str">
        <f t="shared" si="3"/>
        <v xml:space="preserve"> </v>
      </c>
    </row>
    <row r="54" spans="2:7" x14ac:dyDescent="0.2">
      <c r="C54" s="57" t="s">
        <v>39</v>
      </c>
      <c r="D54" s="74" t="s">
        <v>64</v>
      </c>
      <c r="E54" s="75">
        <f>'E. Uses'!L62</f>
        <v>0</v>
      </c>
      <c r="F54" s="70" t="str">
        <f t="shared" si="2"/>
        <v/>
      </c>
      <c r="G54" s="85" t="str">
        <f t="shared" ref="G54" si="4">IF($E$56=0," ",E54/$E$56)</f>
        <v xml:space="preserve"> </v>
      </c>
    </row>
    <row r="55" spans="2:7" ht="15" thickBot="1" x14ac:dyDescent="0.25">
      <c r="C55" s="57" t="s">
        <v>45</v>
      </c>
      <c r="D55" s="58" t="s">
        <v>65</v>
      </c>
      <c r="E55" s="86">
        <f>'E. Uses'!L64</f>
        <v>0</v>
      </c>
      <c r="F55" s="70" t="str">
        <f t="shared" si="2"/>
        <v/>
      </c>
      <c r="G55" s="87" t="str">
        <f>IF($E$56=0," ",E55/$E$56)</f>
        <v xml:space="preserve"> </v>
      </c>
    </row>
    <row r="56" spans="2:7" ht="15.75" thickBot="1" x14ac:dyDescent="0.3">
      <c r="C56" s="77" t="s">
        <v>59</v>
      </c>
      <c r="D56" s="78" t="s">
        <v>118</v>
      </c>
      <c r="E56" s="79">
        <f>SUM(E47:E55)</f>
        <v>0</v>
      </c>
      <c r="F56" s="79">
        <f>SUM(F47:F55)</f>
        <v>0</v>
      </c>
      <c r="G56" s="88">
        <f>SUM(G47:G55)</f>
        <v>0</v>
      </c>
    </row>
    <row r="58" spans="2:7" x14ac:dyDescent="0.2">
      <c r="B58" s="89"/>
      <c r="E58" s="43"/>
      <c r="F58" s="43"/>
      <c r="G58" s="43"/>
    </row>
    <row r="59" spans="2:7" ht="15" x14ac:dyDescent="0.25">
      <c r="B59" s="45" t="s">
        <v>66</v>
      </c>
      <c r="C59" s="516" t="s">
        <v>114</v>
      </c>
      <c r="D59" s="516"/>
      <c r="E59" s="517"/>
    </row>
    <row r="60" spans="2:7" x14ac:dyDescent="0.2">
      <c r="C60" s="47" t="s">
        <v>24</v>
      </c>
      <c r="D60" s="48" t="s">
        <v>54</v>
      </c>
      <c r="E60" s="90">
        <f>E43</f>
        <v>0</v>
      </c>
    </row>
    <row r="61" spans="2:7" x14ac:dyDescent="0.2">
      <c r="C61" s="47" t="s">
        <v>28</v>
      </c>
      <c r="D61" s="48" t="s">
        <v>117</v>
      </c>
      <c r="E61" s="90">
        <f>E56</f>
        <v>0</v>
      </c>
    </row>
    <row r="62" spans="2:7" x14ac:dyDescent="0.2">
      <c r="C62" s="47" t="s">
        <v>29</v>
      </c>
      <c r="D62" s="48" t="s">
        <v>113</v>
      </c>
      <c r="E62" s="91" t="str">
        <f>IF(E60=E61,"Yes","No")</f>
        <v>Yes</v>
      </c>
    </row>
    <row r="63" spans="2:7" ht="18.75" customHeight="1" x14ac:dyDescent="0.2">
      <c r="D63" s="92" t="s">
        <v>115</v>
      </c>
    </row>
  </sheetData>
  <sheetProtection algorithmName="SHA-512" hashValue="hsBJn3YZUbNYDfJEZ+kiT2M3BOWZ0Vx/jWmLMHUFaGRntNxgaqK/pUmA0CaCNTiHkO9zqjybdLFp96p0iUxQGw==" saltValue="4nynKlpIhGFbodS72KSNTg==" spinCount="100000" sheet="1" objects="1" scenarios="1"/>
  <protectedRanges>
    <protectedRange sqref="E6:G8 E9 E10:G10 E12:G13 E14 E31:G31 G36 G38:G42" name="EditableFields"/>
  </protectedRanges>
  <mergeCells count="30">
    <mergeCell ref="C19:G19"/>
    <mergeCell ref="F21:G21"/>
    <mergeCell ref="F23:G23"/>
    <mergeCell ref="F22:G22"/>
    <mergeCell ref="D23:E23"/>
    <mergeCell ref="F20:G20"/>
    <mergeCell ref="D21:E21"/>
    <mergeCell ref="D20:E20"/>
    <mergeCell ref="C45:G45"/>
    <mergeCell ref="C59:E59"/>
    <mergeCell ref="C46:D46"/>
    <mergeCell ref="D30:F30"/>
    <mergeCell ref="D29:F29"/>
    <mergeCell ref="E31:G31"/>
    <mergeCell ref="C28:G28"/>
    <mergeCell ref="C33:G33"/>
    <mergeCell ref="C34:D34"/>
    <mergeCell ref="E13:G13"/>
    <mergeCell ref="B1:G1"/>
    <mergeCell ref="E8:G8"/>
    <mergeCell ref="E6:G6"/>
    <mergeCell ref="D11:D12"/>
    <mergeCell ref="C11:C12"/>
    <mergeCell ref="C5:G5"/>
    <mergeCell ref="E10:G10"/>
    <mergeCell ref="B3:G3"/>
    <mergeCell ref="E7:G7"/>
    <mergeCell ref="D26:G26"/>
    <mergeCell ref="D24:G24"/>
    <mergeCell ref="D25:G25"/>
  </mergeCells>
  <conditionalFormatting sqref="E62">
    <cfRule type="containsText" dxfId="28" priority="1" operator="containsText" text="No">
      <formula>NOT(ISERROR(SEARCH("No",E62)))</formula>
    </cfRule>
    <cfRule type="containsText" dxfId="27" priority="2" operator="containsText" text="Yes">
      <formula>NOT(ISERROR(SEARCH("Yes",E62)))</formula>
    </cfRule>
  </conditionalFormatting>
  <dataValidations count="4">
    <dataValidation type="list" allowBlank="1" showInputMessage="1" showErrorMessage="1" sqref="E9" xr:uid="{B2B425C8-08D8-4F7A-AACF-F0478EC2B65A}">
      <formula1>"CHDO,CBDO,Neither,CHDO and CBDO"</formula1>
    </dataValidation>
    <dataValidation type="list" allowBlank="1" showInputMessage="1" showErrorMessage="1" sqref="E31" xr:uid="{96D84A4A-C152-4D23-BA1D-38C3400574A1}">
      <formula1>"New construction,Rehabilitation,New construction and rehabilitation,Other"</formula1>
    </dataValidation>
    <dataValidation allowBlank="1" showInputMessage="1" showErrorMessage="1" promptTitle="HOME Request" prompt="Taken from the Sources tab." sqref="E15" xr:uid="{E794DF82-C6FD-4327-ABCF-B6C4A9CFB5FC}"/>
    <dataValidation allowBlank="1" showInputMessage="1" showErrorMessage="1" promptTitle="Total Development Cost" prompt="Taken from the Sources tab, minus the Developer Fee and DPA, taken from the Uses tab." sqref="E16" xr:uid="{2A98D41B-F31E-4A83-84AE-4098FD2560DE}"/>
  </dataValidations>
  <pageMargins left="0.25" right="0.25" top="0.75" bottom="0.75" header="0.3" footer="0.3"/>
  <pageSetup scale="6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09D19-3F30-4FE1-80D2-AAE6F96A4F99}">
  <sheetPr>
    <tabColor theme="8" tint="0.79998168889431442"/>
  </sheetPr>
  <dimension ref="B1:F41"/>
  <sheetViews>
    <sheetView workbookViewId="0">
      <selection activeCell="E10" sqref="E10"/>
    </sheetView>
  </sheetViews>
  <sheetFormatPr defaultRowHeight="14.25" x14ac:dyDescent="0.2"/>
  <cols>
    <col min="1" max="1" width="9.140625" style="43"/>
    <col min="2" max="2" width="3.5703125" style="46" customWidth="1"/>
    <col min="3" max="3" width="3.5703125" style="43" customWidth="1"/>
    <col min="4" max="4" width="50" style="43" customWidth="1"/>
    <col min="5" max="5" width="15.42578125" style="43" customWidth="1"/>
    <col min="6" max="6" width="20.5703125" style="230" customWidth="1"/>
    <col min="7" max="16384" width="9.140625" style="43"/>
  </cols>
  <sheetData>
    <row r="1" spans="2:6" ht="18.75" customHeight="1" x14ac:dyDescent="0.2">
      <c r="B1" s="559" t="s">
        <v>284</v>
      </c>
      <c r="C1" s="560"/>
      <c r="D1" s="560"/>
      <c r="E1" s="560"/>
      <c r="F1" s="561"/>
    </row>
    <row r="2" spans="2:6" ht="15" x14ac:dyDescent="0.25">
      <c r="B2" s="562" t="s">
        <v>128</v>
      </c>
      <c r="C2" s="563"/>
      <c r="D2" s="563"/>
      <c r="E2" s="551">
        <f>'A. Project Summary'!E6</f>
        <v>0</v>
      </c>
      <c r="F2" s="552"/>
    </row>
    <row r="3" spans="2:6" ht="15" x14ac:dyDescent="0.25">
      <c r="B3" s="564" t="s">
        <v>119</v>
      </c>
      <c r="C3" s="565"/>
      <c r="D3" s="565"/>
      <c r="E3" s="551">
        <f>'A. Project Summary'!E8</f>
        <v>0</v>
      </c>
      <c r="F3" s="552"/>
    </row>
    <row r="5" spans="2:6" ht="45" customHeight="1" x14ac:dyDescent="0.2">
      <c r="B5" s="558" t="s">
        <v>329</v>
      </c>
      <c r="C5" s="558"/>
      <c r="D5" s="558"/>
      <c r="E5" s="558"/>
      <c r="F5" s="558"/>
    </row>
    <row r="6" spans="2:6" x14ac:dyDescent="0.2">
      <c r="B6" s="566" t="s">
        <v>323</v>
      </c>
      <c r="C6" s="566"/>
      <c r="D6" s="566"/>
      <c r="E6" s="566"/>
      <c r="F6" s="566"/>
    </row>
    <row r="7" spans="2:6" x14ac:dyDescent="0.2">
      <c r="B7" s="51"/>
    </row>
    <row r="8" spans="2:6" ht="15" x14ac:dyDescent="0.2">
      <c r="B8" s="567" t="s">
        <v>285</v>
      </c>
      <c r="C8" s="568"/>
      <c r="D8" s="569"/>
      <c r="E8" s="231" t="s">
        <v>286</v>
      </c>
      <c r="F8" s="232" t="s">
        <v>287</v>
      </c>
    </row>
    <row r="9" spans="2:6" ht="15" x14ac:dyDescent="0.2">
      <c r="B9" s="233" t="s">
        <v>12</v>
      </c>
      <c r="C9" s="570" t="s">
        <v>61</v>
      </c>
      <c r="D9" s="570"/>
      <c r="E9" s="570"/>
      <c r="F9" s="571"/>
    </row>
    <row r="10" spans="2:6" x14ac:dyDescent="0.2">
      <c r="B10" s="234" t="s">
        <v>24</v>
      </c>
      <c r="C10" s="572" t="s">
        <v>288</v>
      </c>
      <c r="D10" s="573"/>
      <c r="E10" s="97"/>
      <c r="F10" s="235"/>
    </row>
    <row r="11" spans="2:6" x14ac:dyDescent="0.2">
      <c r="B11" s="225" t="s">
        <v>28</v>
      </c>
      <c r="C11" s="553" t="s">
        <v>289</v>
      </c>
      <c r="D11" s="554"/>
      <c r="E11" s="97"/>
      <c r="F11" s="235"/>
    </row>
    <row r="12" spans="2:6" x14ac:dyDescent="0.2">
      <c r="B12" s="225" t="s">
        <v>29</v>
      </c>
      <c r="C12" s="553" t="s">
        <v>290</v>
      </c>
      <c r="D12" s="554"/>
      <c r="E12" s="97"/>
      <c r="F12" s="235"/>
    </row>
    <row r="13" spans="2:6" x14ac:dyDescent="0.2">
      <c r="B13" s="225" t="s">
        <v>30</v>
      </c>
      <c r="C13" s="553" t="s">
        <v>291</v>
      </c>
      <c r="D13" s="554"/>
      <c r="E13" s="97"/>
      <c r="F13" s="235"/>
    </row>
    <row r="14" spans="2:6" x14ac:dyDescent="0.2">
      <c r="B14" s="225" t="s">
        <v>31</v>
      </c>
      <c r="C14" s="553" t="s">
        <v>292</v>
      </c>
      <c r="D14" s="554"/>
      <c r="E14" s="97"/>
      <c r="F14" s="235"/>
    </row>
    <row r="15" spans="2:6" x14ac:dyDescent="0.2">
      <c r="B15" s="225" t="s">
        <v>33</v>
      </c>
      <c r="C15" s="553" t="s">
        <v>293</v>
      </c>
      <c r="D15" s="554"/>
      <c r="E15" s="97"/>
      <c r="F15" s="235"/>
    </row>
    <row r="16" spans="2:6" x14ac:dyDescent="0.2">
      <c r="B16" s="225" t="s">
        <v>38</v>
      </c>
      <c r="C16" s="523"/>
      <c r="D16" s="523"/>
      <c r="E16" s="97"/>
      <c r="F16" s="235"/>
    </row>
    <row r="17" spans="2:6" x14ac:dyDescent="0.2">
      <c r="B17" s="225" t="s">
        <v>39</v>
      </c>
      <c r="C17" s="523"/>
      <c r="D17" s="523"/>
      <c r="E17" s="97"/>
      <c r="F17" s="235"/>
    </row>
    <row r="18" spans="2:6" x14ac:dyDescent="0.2">
      <c r="B18" s="225" t="s">
        <v>45</v>
      </c>
      <c r="C18" s="523"/>
      <c r="D18" s="523"/>
      <c r="E18" s="97"/>
      <c r="F18" s="235"/>
    </row>
    <row r="19" spans="2:6" ht="15" x14ac:dyDescent="0.25">
      <c r="B19" s="236" t="s">
        <v>294</v>
      </c>
      <c r="C19" s="555" t="s">
        <v>295</v>
      </c>
      <c r="D19" s="555"/>
      <c r="E19" s="555"/>
      <c r="F19" s="556"/>
    </row>
    <row r="20" spans="2:6" x14ac:dyDescent="0.2">
      <c r="B20" s="225" t="s">
        <v>24</v>
      </c>
      <c r="C20" s="553" t="s">
        <v>296</v>
      </c>
      <c r="D20" s="554"/>
      <c r="E20" s="97"/>
      <c r="F20" s="235"/>
    </row>
    <row r="21" spans="2:6" x14ac:dyDescent="0.2">
      <c r="B21" s="225" t="s">
        <v>28</v>
      </c>
      <c r="C21" s="553" t="s">
        <v>304</v>
      </c>
      <c r="D21" s="554"/>
      <c r="E21" s="97"/>
      <c r="F21" s="235"/>
    </row>
    <row r="22" spans="2:6" x14ac:dyDescent="0.2">
      <c r="B22" s="225" t="s">
        <v>29</v>
      </c>
      <c r="C22" s="553" t="s">
        <v>297</v>
      </c>
      <c r="D22" s="554"/>
      <c r="E22" s="97"/>
      <c r="F22" s="235"/>
    </row>
    <row r="23" spans="2:6" x14ac:dyDescent="0.2">
      <c r="B23" s="225" t="s">
        <v>30</v>
      </c>
      <c r="C23" s="523"/>
      <c r="D23" s="524"/>
      <c r="E23" s="97"/>
      <c r="F23" s="235"/>
    </row>
    <row r="24" spans="2:6" x14ac:dyDescent="0.2">
      <c r="B24" s="225" t="s">
        <v>31</v>
      </c>
      <c r="C24" s="523"/>
      <c r="D24" s="524"/>
      <c r="E24" s="97"/>
      <c r="F24" s="235"/>
    </row>
    <row r="25" spans="2:6" x14ac:dyDescent="0.2">
      <c r="B25" s="225" t="s">
        <v>33</v>
      </c>
      <c r="C25" s="523"/>
      <c r="D25" s="524"/>
      <c r="E25" s="97"/>
      <c r="F25" s="235"/>
    </row>
    <row r="26" spans="2:6" ht="15" x14ac:dyDescent="0.25">
      <c r="B26" s="223" t="s">
        <v>14</v>
      </c>
      <c r="C26" s="551" t="s">
        <v>298</v>
      </c>
      <c r="D26" s="551"/>
      <c r="E26" s="551"/>
      <c r="F26" s="552"/>
    </row>
    <row r="27" spans="2:6" x14ac:dyDescent="0.2">
      <c r="B27" s="225" t="s">
        <v>24</v>
      </c>
      <c r="C27" s="553" t="s">
        <v>299</v>
      </c>
      <c r="D27" s="554"/>
      <c r="E27" s="97"/>
      <c r="F27" s="235"/>
    </row>
    <row r="28" spans="2:6" x14ac:dyDescent="0.2">
      <c r="B28" s="225" t="s">
        <v>28</v>
      </c>
      <c r="C28" s="553" t="s">
        <v>300</v>
      </c>
      <c r="D28" s="554"/>
      <c r="E28" s="97"/>
      <c r="F28" s="235"/>
    </row>
    <row r="29" spans="2:6" x14ac:dyDescent="0.2">
      <c r="B29" s="225" t="s">
        <v>29</v>
      </c>
      <c r="C29" s="553" t="s">
        <v>301</v>
      </c>
      <c r="D29" s="554"/>
      <c r="E29" s="97"/>
      <c r="F29" s="235"/>
    </row>
    <row r="30" spans="2:6" x14ac:dyDescent="0.2">
      <c r="B30" s="225" t="s">
        <v>30</v>
      </c>
      <c r="C30" s="523"/>
      <c r="D30" s="524"/>
      <c r="E30" s="97"/>
      <c r="F30" s="235"/>
    </row>
    <row r="31" spans="2:6" x14ac:dyDescent="0.2">
      <c r="B31" s="225" t="s">
        <v>31</v>
      </c>
      <c r="C31" s="523"/>
      <c r="D31" s="524"/>
      <c r="E31" s="97"/>
      <c r="F31" s="235"/>
    </row>
    <row r="32" spans="2:6" x14ac:dyDescent="0.2">
      <c r="B32" s="225" t="s">
        <v>33</v>
      </c>
      <c r="C32" s="523"/>
      <c r="D32" s="524"/>
      <c r="E32" s="97"/>
      <c r="F32" s="235"/>
    </row>
    <row r="33" spans="2:6" ht="15" x14ac:dyDescent="0.25">
      <c r="B33" s="223" t="s">
        <v>15</v>
      </c>
      <c r="C33" s="551" t="s">
        <v>302</v>
      </c>
      <c r="D33" s="551"/>
      <c r="E33" s="551"/>
      <c r="F33" s="552"/>
    </row>
    <row r="34" spans="2:6" x14ac:dyDescent="0.2">
      <c r="B34" s="225" t="s">
        <v>24</v>
      </c>
      <c r="C34" s="553" t="s">
        <v>303</v>
      </c>
      <c r="D34" s="554"/>
      <c r="E34" s="97"/>
      <c r="F34" s="235"/>
    </row>
    <row r="35" spans="2:6" x14ac:dyDescent="0.2">
      <c r="B35" s="225" t="s">
        <v>28</v>
      </c>
      <c r="C35" s="553" t="s">
        <v>353</v>
      </c>
      <c r="D35" s="554"/>
      <c r="E35" s="97"/>
      <c r="F35" s="235"/>
    </row>
    <row r="36" spans="2:6" x14ac:dyDescent="0.2">
      <c r="B36" s="225" t="s">
        <v>29</v>
      </c>
      <c r="C36" s="553" t="s">
        <v>305</v>
      </c>
      <c r="D36" s="554"/>
      <c r="E36" s="97"/>
      <c r="F36" s="235"/>
    </row>
    <row r="37" spans="2:6" x14ac:dyDescent="0.2">
      <c r="B37" s="225" t="s">
        <v>30</v>
      </c>
      <c r="C37" s="523"/>
      <c r="D37" s="524"/>
      <c r="E37" s="97"/>
      <c r="F37" s="235"/>
    </row>
    <row r="38" spans="2:6" x14ac:dyDescent="0.2">
      <c r="B38" s="225" t="s">
        <v>31</v>
      </c>
      <c r="C38" s="523"/>
      <c r="D38" s="524"/>
      <c r="E38" s="97"/>
      <c r="F38" s="235"/>
    </row>
    <row r="39" spans="2:6" x14ac:dyDescent="0.2">
      <c r="B39" s="225" t="s">
        <v>33</v>
      </c>
      <c r="C39" s="523"/>
      <c r="D39" s="524"/>
      <c r="E39" s="97"/>
      <c r="F39" s="235"/>
    </row>
    <row r="40" spans="2:6" ht="3.75" customHeight="1" x14ac:dyDescent="0.2">
      <c r="B40" s="364"/>
      <c r="C40" s="74"/>
      <c r="D40" s="74"/>
      <c r="E40" s="74"/>
      <c r="F40" s="454"/>
    </row>
    <row r="41" spans="2:6" ht="27.75" customHeight="1" x14ac:dyDescent="0.2">
      <c r="B41" s="557" t="s">
        <v>674</v>
      </c>
      <c r="C41" s="557"/>
      <c r="D41" s="557"/>
      <c r="E41" s="557"/>
      <c r="F41" s="557"/>
    </row>
  </sheetData>
  <sheetProtection algorithmName="SHA-512" hashValue="p5A09RjQUDNd/uSEsbhl2e9SiHwOB5vl4vNeOnCkh66af/c9A+tn0uX7fJBWs3N0FnepkuOG9lrzW+a2Iftvfg==" saltValue="LALX97EkTf8mcRtAOous0g==" spinCount="100000" sheet="1" objects="1" scenarios="1"/>
  <protectedRanges>
    <protectedRange sqref="E10:F18 C16:D18 E20:F25 C23:D25 E27:F32 C30:D32 E34:F39 C37:D39" name="EditableFields"/>
  </protectedRanges>
  <mergeCells count="40">
    <mergeCell ref="B41:F41"/>
    <mergeCell ref="B5:F5"/>
    <mergeCell ref="B1:F1"/>
    <mergeCell ref="B2:D2"/>
    <mergeCell ref="E2:F2"/>
    <mergeCell ref="B3:D3"/>
    <mergeCell ref="E3:F3"/>
    <mergeCell ref="C18:D18"/>
    <mergeCell ref="B6:F6"/>
    <mergeCell ref="B8:D8"/>
    <mergeCell ref="C9:F9"/>
    <mergeCell ref="C10:D10"/>
    <mergeCell ref="C11:D11"/>
    <mergeCell ref="C12:D12"/>
    <mergeCell ref="C13:D13"/>
    <mergeCell ref="C14:D14"/>
    <mergeCell ref="C15:D15"/>
    <mergeCell ref="C16:D16"/>
    <mergeCell ref="C17:D17"/>
    <mergeCell ref="C30:D30"/>
    <mergeCell ref="C19:F19"/>
    <mergeCell ref="C20:D20"/>
    <mergeCell ref="C21:D21"/>
    <mergeCell ref="C22:D22"/>
    <mergeCell ref="C23:D23"/>
    <mergeCell ref="C24:D24"/>
    <mergeCell ref="C25:D25"/>
    <mergeCell ref="C26:F26"/>
    <mergeCell ref="C27:D27"/>
    <mergeCell ref="C28:D28"/>
    <mergeCell ref="C29:D29"/>
    <mergeCell ref="C37:D37"/>
    <mergeCell ref="C38:D38"/>
    <mergeCell ref="C39:D39"/>
    <mergeCell ref="C31:D31"/>
    <mergeCell ref="C32:D32"/>
    <mergeCell ref="C33:F33"/>
    <mergeCell ref="C34:D34"/>
    <mergeCell ref="C35:D35"/>
    <mergeCell ref="C36:D36"/>
  </mergeCells>
  <dataValidations count="9">
    <dataValidation type="list" allowBlank="1" showInputMessage="1" showErrorMessage="1" sqref="E36:E39 E13 E27:E32 E34 E15:E18 E10:E11 E21:E25" xr:uid="{C4CEBF7B-AC32-4ADE-9C89-4A2994C6A126}">
      <formula1>"No, Yes"</formula1>
    </dataValidation>
    <dataValidation type="list" allowBlank="1" showInputMessage="1" showErrorMessage="1" promptTitle="Lease up of units" prompt="Units must be filled within 6 months of project completion. If units are not filled within 6 months, a written marketing plan must be submitted to DMD to have them filled within 12 months (18 months total)." sqref="E35" xr:uid="{4499234D-C0A9-4DF8-AD77-297135FE4DD4}">
      <formula1>"No, Yes"</formula1>
    </dataValidation>
    <dataValidation allowBlank="1" showInputMessage="1" showErrorMessage="1" promptTitle="Lease up of units" prompt="Units must be filled within 6 months of project completion. If units are not filled within 6 months, a written marketing plan must be submitted to DMD to have them filled within 12 months (18 months total)." sqref="F35" xr:uid="{5CBABD9D-D0B1-48D0-A74F-A6F5410D75AA}"/>
    <dataValidation allowBlank="1" showInputMessage="1" showErrorMessage="1" promptTitle="Radon testing" prompt="Radon testing must be completed in at lest 25% of ground-floor units. Provide radon test results to DMD. Any units with levels above 4.0 pCi/L must have a mitigation system installed." sqref="F14" xr:uid="{187D6925-EA5C-420A-B66E-2391AFF93DCB}"/>
    <dataValidation type="list" allowBlank="1" showInputMessage="1" showErrorMessage="1" promptTitle="Radon testing" prompt="Radon testing must be completed in at lest 25% of ground-floor units. Provide radon test results to DMD. Any units with levels above 4.0 pCi/L must have a mitigation system installed." sqref="E14" xr:uid="{EEC2562B-2B47-444E-B940-83C31BCA9EC7}">
      <formula1>"No,Yes"</formula1>
    </dataValidation>
    <dataValidation type="list" allowBlank="1" showInputMessage="1" showErrorMessage="1" promptTitle="Market study" prompt="Provide recent market study to DMD." sqref="E12" xr:uid="{262CC6E5-5EA2-4F74-B888-D5C26F208EAA}">
      <formula1>"No, Yes"</formula1>
    </dataValidation>
    <dataValidation allowBlank="1" showInputMessage="1" showErrorMessage="1" promptTitle="Market study" prompt="Provide recent market study to DMD." sqref="F12" xr:uid="{C0CC31EA-CC0E-434E-AE78-7534A50F3916}"/>
    <dataValidation type="list" allowBlank="1" showInputMessage="1" showErrorMessage="1" promptTitle="Scope of work established" prompt="Provide Scope of Work to DMD." sqref="E20" xr:uid="{9F77B223-C5A2-486A-A642-7EDE01836C51}">
      <formula1>"No, Yes"</formula1>
    </dataValidation>
    <dataValidation allowBlank="1" showInputMessage="1" showErrorMessage="1" promptTitle="Scope of work established" prompt="Provide Scope of Work to DMD." sqref="F20" xr:uid="{9060129A-0B4B-437D-B56C-322F9AB91297}"/>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6AA47-2DA5-4881-99D1-A03A802CD0C9}">
  <sheetPr>
    <tabColor theme="8" tint="0.79998168889431442"/>
    <pageSetUpPr fitToPage="1"/>
  </sheetPr>
  <dimension ref="B1:N41"/>
  <sheetViews>
    <sheetView workbookViewId="0">
      <selection activeCell="D12" sqref="D12"/>
    </sheetView>
  </sheetViews>
  <sheetFormatPr defaultRowHeight="14.25" x14ac:dyDescent="0.2"/>
  <cols>
    <col min="1" max="1" width="9.140625" style="43"/>
    <col min="2" max="2" width="21" style="43" customWidth="1"/>
    <col min="3" max="12" width="11.42578125" style="43" customWidth="1"/>
    <col min="13" max="14" width="14.28515625" style="43" customWidth="1"/>
    <col min="15" max="16384" width="9.140625" style="43"/>
  </cols>
  <sheetData>
    <row r="1" spans="2:14" ht="15.75" x14ac:dyDescent="0.2">
      <c r="B1" s="525" t="s">
        <v>307</v>
      </c>
      <c r="C1" s="526"/>
      <c r="D1" s="526"/>
      <c r="E1" s="526"/>
      <c r="F1" s="526"/>
      <c r="G1" s="526"/>
      <c r="H1" s="526"/>
      <c r="I1" s="526"/>
      <c r="J1" s="526"/>
      <c r="K1" s="526"/>
      <c r="L1" s="526"/>
      <c r="M1" s="526"/>
      <c r="N1" s="527"/>
    </row>
    <row r="2" spans="2:14" ht="15" x14ac:dyDescent="0.25">
      <c r="B2" s="574" t="s">
        <v>128</v>
      </c>
      <c r="C2" s="575"/>
      <c r="D2" s="575"/>
      <c r="E2" s="575"/>
      <c r="F2" s="575"/>
      <c r="G2" s="575"/>
      <c r="H2" s="551">
        <f>'A. Project Summary'!E6</f>
        <v>0</v>
      </c>
      <c r="I2" s="551"/>
      <c r="J2" s="551"/>
      <c r="K2" s="551"/>
      <c r="L2" s="551"/>
      <c r="M2" s="551"/>
      <c r="N2" s="552"/>
    </row>
    <row r="3" spans="2:14" x14ac:dyDescent="0.2">
      <c r="B3" s="576" t="s">
        <v>119</v>
      </c>
      <c r="C3" s="577"/>
      <c r="D3" s="577"/>
      <c r="E3" s="577"/>
      <c r="F3" s="577"/>
      <c r="G3" s="577"/>
      <c r="H3" s="578">
        <f>'A. Project Summary'!E8</f>
        <v>0</v>
      </c>
      <c r="I3" s="578"/>
      <c r="J3" s="578"/>
      <c r="K3" s="578"/>
      <c r="L3" s="578"/>
      <c r="M3" s="578"/>
      <c r="N3" s="579"/>
    </row>
    <row r="5" spans="2:14" ht="45" customHeight="1" x14ac:dyDescent="0.2">
      <c r="B5" s="585" t="s">
        <v>395</v>
      </c>
      <c r="C5" s="585"/>
      <c r="D5" s="585"/>
      <c r="E5" s="585"/>
      <c r="F5" s="585"/>
      <c r="G5" s="585"/>
      <c r="H5" s="585"/>
      <c r="I5" s="585"/>
      <c r="J5" s="585"/>
      <c r="K5" s="585"/>
      <c r="L5" s="585"/>
      <c r="M5" s="585"/>
      <c r="N5" s="585"/>
    </row>
    <row r="7" spans="2:14" ht="22.5" customHeight="1" x14ac:dyDescent="0.2">
      <c r="B7" s="525" t="s">
        <v>135</v>
      </c>
      <c r="C7" s="526"/>
      <c r="D7" s="526"/>
      <c r="E7" s="526"/>
      <c r="F7" s="526"/>
      <c r="G7" s="526"/>
      <c r="H7" s="526"/>
      <c r="I7" s="526"/>
      <c r="J7" s="526"/>
      <c r="K7" s="526"/>
      <c r="L7" s="526"/>
      <c r="M7" s="526"/>
      <c r="N7" s="527"/>
    </row>
    <row r="8" spans="2:14" s="93" customFormat="1" ht="32.25" customHeight="1" x14ac:dyDescent="0.25">
      <c r="B8" s="537" t="s">
        <v>136</v>
      </c>
      <c r="C8" s="580" t="s">
        <v>137</v>
      </c>
      <c r="D8" s="581"/>
      <c r="E8" s="580" t="s">
        <v>138</v>
      </c>
      <c r="F8" s="581"/>
      <c r="G8" s="580" t="s">
        <v>139</v>
      </c>
      <c r="H8" s="582"/>
      <c r="I8" s="580" t="s">
        <v>140</v>
      </c>
      <c r="J8" s="581"/>
      <c r="K8" s="580" t="s">
        <v>141</v>
      </c>
      <c r="L8" s="581"/>
      <c r="M8" s="580" t="s">
        <v>150</v>
      </c>
      <c r="N8" s="589" t="s">
        <v>151</v>
      </c>
    </row>
    <row r="9" spans="2:14" s="96" customFormat="1" ht="27" customHeight="1" x14ac:dyDescent="0.25">
      <c r="B9" s="537"/>
      <c r="C9" s="95" t="s">
        <v>142</v>
      </c>
      <c r="D9" s="94" t="s">
        <v>149</v>
      </c>
      <c r="E9" s="95" t="s">
        <v>142</v>
      </c>
      <c r="F9" s="94" t="s">
        <v>148</v>
      </c>
      <c r="G9" s="95" t="s">
        <v>142</v>
      </c>
      <c r="H9" s="310" t="s">
        <v>147</v>
      </c>
      <c r="I9" s="95" t="s">
        <v>142</v>
      </c>
      <c r="J9" s="94" t="s">
        <v>146</v>
      </c>
      <c r="K9" s="95" t="s">
        <v>142</v>
      </c>
      <c r="L9" s="94" t="s">
        <v>145</v>
      </c>
      <c r="M9" s="580"/>
      <c r="N9" s="589"/>
    </row>
    <row r="10" spans="2:14" x14ac:dyDescent="0.2">
      <c r="B10" s="311" t="s">
        <v>442</v>
      </c>
      <c r="C10" s="99"/>
      <c r="D10" s="98"/>
      <c r="E10" s="99"/>
      <c r="F10" s="98"/>
      <c r="G10" s="99"/>
      <c r="H10" s="185"/>
      <c r="I10" s="99"/>
      <c r="J10" s="98"/>
      <c r="K10" s="99"/>
      <c r="L10" s="98"/>
      <c r="M10" s="313">
        <f>C10+E10+G10+I10+K10</f>
        <v>0</v>
      </c>
      <c r="N10" s="66">
        <f>D10+F10+H10+J10+L10</f>
        <v>0</v>
      </c>
    </row>
    <row r="11" spans="2:14" x14ac:dyDescent="0.2">
      <c r="B11" s="312" t="s">
        <v>443</v>
      </c>
      <c r="C11" s="99"/>
      <c r="D11" s="98"/>
      <c r="E11" s="99"/>
      <c r="F11" s="98"/>
      <c r="G11" s="99"/>
      <c r="H11" s="185"/>
      <c r="I11" s="99"/>
      <c r="J11" s="98"/>
      <c r="K11" s="99"/>
      <c r="L11" s="98"/>
      <c r="M11" s="313">
        <f t="shared" ref="M11:M14" si="0">C11+E11+G11+I11+K11</f>
        <v>0</v>
      </c>
      <c r="N11" s="66">
        <f t="shared" ref="N11:N14" si="1">D11+F11+H11+J11+L11</f>
        <v>0</v>
      </c>
    </row>
    <row r="12" spans="2:14" x14ac:dyDescent="0.2">
      <c r="B12" s="312" t="s">
        <v>444</v>
      </c>
      <c r="C12" s="99"/>
      <c r="D12" s="98"/>
      <c r="E12" s="99"/>
      <c r="F12" s="98"/>
      <c r="G12" s="99"/>
      <c r="H12" s="185"/>
      <c r="I12" s="99"/>
      <c r="J12" s="98"/>
      <c r="K12" s="99"/>
      <c r="L12" s="98"/>
      <c r="M12" s="313">
        <f t="shared" si="0"/>
        <v>0</v>
      </c>
      <c r="N12" s="66">
        <f t="shared" si="1"/>
        <v>0</v>
      </c>
    </row>
    <row r="13" spans="2:14" x14ac:dyDescent="0.2">
      <c r="B13" s="312" t="s">
        <v>445</v>
      </c>
      <c r="C13" s="99"/>
      <c r="D13" s="98"/>
      <c r="E13" s="99"/>
      <c r="F13" s="98"/>
      <c r="G13" s="99"/>
      <c r="H13" s="185"/>
      <c r="I13" s="99"/>
      <c r="J13" s="98"/>
      <c r="K13" s="99"/>
      <c r="L13" s="98"/>
      <c r="M13" s="313">
        <f t="shared" si="0"/>
        <v>0</v>
      </c>
      <c r="N13" s="66">
        <f t="shared" si="1"/>
        <v>0</v>
      </c>
    </row>
    <row r="14" spans="2:14" ht="15" thickBot="1" x14ac:dyDescent="0.25">
      <c r="B14" s="311" t="s">
        <v>143</v>
      </c>
      <c r="C14" s="101"/>
      <c r="D14" s="98"/>
      <c r="E14" s="101"/>
      <c r="F14" s="98"/>
      <c r="G14" s="101"/>
      <c r="H14" s="185"/>
      <c r="I14" s="101"/>
      <c r="J14" s="102"/>
      <c r="K14" s="103"/>
      <c r="L14" s="102"/>
      <c r="M14" s="103">
        <f t="shared" si="0"/>
        <v>0</v>
      </c>
      <c r="N14" s="104">
        <f t="shared" si="1"/>
        <v>0</v>
      </c>
    </row>
    <row r="15" spans="2:14" ht="22.5" customHeight="1" thickBot="1" x14ac:dyDescent="0.3">
      <c r="B15" s="105" t="s">
        <v>144</v>
      </c>
      <c r="C15" s="105"/>
      <c r="D15" s="105"/>
      <c r="E15" s="105"/>
      <c r="F15" s="105"/>
      <c r="G15" s="105"/>
      <c r="H15" s="105"/>
      <c r="I15" s="105"/>
      <c r="J15" s="586" t="s">
        <v>153</v>
      </c>
      <c r="K15" s="587"/>
      <c r="L15" s="588"/>
      <c r="M15" s="106">
        <f>SUM(M10:M14)</f>
        <v>0</v>
      </c>
      <c r="N15" s="107">
        <f>SUM(N10:N14)</f>
        <v>0</v>
      </c>
    </row>
    <row r="16" spans="2:14" ht="15" customHeight="1" x14ac:dyDescent="0.2">
      <c r="B16" s="108"/>
      <c r="C16" s="108"/>
      <c r="D16" s="108"/>
      <c r="E16" s="108"/>
      <c r="F16" s="108"/>
      <c r="G16" s="108"/>
      <c r="H16" s="108"/>
      <c r="I16" s="108"/>
      <c r="J16" s="108"/>
    </row>
    <row r="17" spans="2:14" ht="15" customHeight="1" x14ac:dyDescent="0.2">
      <c r="B17" s="108"/>
      <c r="C17" s="108"/>
      <c r="D17" s="108"/>
      <c r="E17" s="108"/>
      <c r="F17" s="108"/>
      <c r="G17" s="108"/>
      <c r="H17" s="108"/>
      <c r="I17" s="108"/>
      <c r="J17" s="108"/>
      <c r="K17" s="108"/>
      <c r="L17" s="108"/>
    </row>
    <row r="19" spans="2:14" ht="15.75" x14ac:dyDescent="0.2">
      <c r="B19" s="525" t="s">
        <v>127</v>
      </c>
      <c r="C19" s="526"/>
      <c r="D19" s="526"/>
      <c r="E19" s="526"/>
      <c r="F19" s="526"/>
      <c r="G19" s="526"/>
      <c r="H19" s="526"/>
      <c r="I19" s="526"/>
      <c r="J19" s="526"/>
      <c r="K19" s="526"/>
      <c r="L19" s="526"/>
      <c r="M19" s="526"/>
      <c r="N19" s="527"/>
    </row>
    <row r="20" spans="2:14" ht="15" customHeight="1" x14ac:dyDescent="0.2">
      <c r="B20" s="537" t="s">
        <v>136</v>
      </c>
      <c r="C20" s="580" t="s">
        <v>137</v>
      </c>
      <c r="D20" s="581"/>
      <c r="E20" s="580" t="s">
        <v>138</v>
      </c>
      <c r="F20" s="581"/>
      <c r="G20" s="580" t="s">
        <v>139</v>
      </c>
      <c r="H20" s="582"/>
      <c r="I20" s="580" t="s">
        <v>140</v>
      </c>
      <c r="J20" s="581"/>
      <c r="K20" s="580" t="s">
        <v>141</v>
      </c>
      <c r="L20" s="581"/>
      <c r="M20" s="580" t="s">
        <v>150</v>
      </c>
      <c r="N20" s="589" t="s">
        <v>151</v>
      </c>
    </row>
    <row r="21" spans="2:14" ht="25.5" x14ac:dyDescent="0.2">
      <c r="B21" s="537"/>
      <c r="C21" s="95" t="s">
        <v>142</v>
      </c>
      <c r="D21" s="94" t="s">
        <v>149</v>
      </c>
      <c r="E21" s="95" t="s">
        <v>142</v>
      </c>
      <c r="F21" s="94" t="s">
        <v>148</v>
      </c>
      <c r="G21" s="95" t="s">
        <v>142</v>
      </c>
      <c r="H21" s="310" t="s">
        <v>147</v>
      </c>
      <c r="I21" s="95" t="s">
        <v>142</v>
      </c>
      <c r="J21" s="94" t="s">
        <v>146</v>
      </c>
      <c r="K21" s="95" t="s">
        <v>142</v>
      </c>
      <c r="L21" s="94" t="s">
        <v>145</v>
      </c>
      <c r="M21" s="580"/>
      <c r="N21" s="589"/>
    </row>
    <row r="22" spans="2:14" x14ac:dyDescent="0.2">
      <c r="B22" s="311" t="s">
        <v>442</v>
      </c>
      <c r="C22" s="99"/>
      <c r="D22" s="98"/>
      <c r="E22" s="99"/>
      <c r="F22" s="98"/>
      <c r="G22" s="99"/>
      <c r="H22" s="185"/>
      <c r="I22" s="99"/>
      <c r="J22" s="98"/>
      <c r="K22" s="99"/>
      <c r="L22" s="98"/>
      <c r="M22" s="313">
        <f>C22+E22+G22+I22+K22</f>
        <v>0</v>
      </c>
      <c r="N22" s="66">
        <f>D22+F22+H22+J22+L22</f>
        <v>0</v>
      </c>
    </row>
    <row r="23" spans="2:14" x14ac:dyDescent="0.2">
      <c r="B23" s="312" t="s">
        <v>443</v>
      </c>
      <c r="C23" s="99"/>
      <c r="D23" s="98"/>
      <c r="E23" s="99"/>
      <c r="F23" s="98"/>
      <c r="G23" s="99"/>
      <c r="H23" s="185"/>
      <c r="I23" s="99"/>
      <c r="J23" s="98"/>
      <c r="K23" s="99"/>
      <c r="L23" s="98"/>
      <c r="M23" s="313">
        <f t="shared" ref="M23:M26" si="2">C23+E23+G23+I23+K23</f>
        <v>0</v>
      </c>
      <c r="N23" s="66">
        <f t="shared" ref="N23:N26" si="3">D23+F23+H23+J23+L23</f>
        <v>0</v>
      </c>
    </row>
    <row r="24" spans="2:14" x14ac:dyDescent="0.2">
      <c r="B24" s="312" t="s">
        <v>444</v>
      </c>
      <c r="C24" s="99"/>
      <c r="D24" s="98"/>
      <c r="E24" s="99"/>
      <c r="F24" s="98"/>
      <c r="G24" s="99"/>
      <c r="H24" s="185"/>
      <c r="I24" s="99"/>
      <c r="J24" s="98"/>
      <c r="K24" s="99"/>
      <c r="L24" s="98"/>
      <c r="M24" s="313">
        <f t="shared" si="2"/>
        <v>0</v>
      </c>
      <c r="N24" s="66">
        <f t="shared" si="3"/>
        <v>0</v>
      </c>
    </row>
    <row r="25" spans="2:14" x14ac:dyDescent="0.2">
      <c r="B25" s="312" t="s">
        <v>445</v>
      </c>
      <c r="C25" s="99"/>
      <c r="D25" s="98"/>
      <c r="E25" s="99"/>
      <c r="F25" s="98"/>
      <c r="G25" s="99"/>
      <c r="H25" s="185"/>
      <c r="I25" s="99"/>
      <c r="J25" s="98"/>
      <c r="K25" s="99"/>
      <c r="L25" s="98"/>
      <c r="M25" s="313">
        <f t="shared" si="2"/>
        <v>0</v>
      </c>
      <c r="N25" s="66">
        <f t="shared" si="3"/>
        <v>0</v>
      </c>
    </row>
    <row r="26" spans="2:14" ht="15" thickBot="1" x14ac:dyDescent="0.25">
      <c r="B26" s="311" t="s">
        <v>143</v>
      </c>
      <c r="C26" s="101"/>
      <c r="D26" s="98"/>
      <c r="E26" s="101"/>
      <c r="F26" s="98"/>
      <c r="G26" s="101"/>
      <c r="H26" s="185"/>
      <c r="I26" s="101"/>
      <c r="J26" s="102"/>
      <c r="K26" s="103"/>
      <c r="L26" s="102"/>
      <c r="M26" s="103">
        <f t="shared" si="2"/>
        <v>0</v>
      </c>
      <c r="N26" s="104">
        <f t="shared" si="3"/>
        <v>0</v>
      </c>
    </row>
    <row r="27" spans="2:14" ht="22.5" customHeight="1" thickBot="1" x14ac:dyDescent="0.3">
      <c r="B27" s="105" t="s">
        <v>144</v>
      </c>
      <c r="C27" s="105"/>
      <c r="D27" s="105"/>
      <c r="E27" s="105"/>
      <c r="F27" s="105"/>
      <c r="G27" s="105"/>
      <c r="H27" s="105"/>
      <c r="I27" s="105"/>
      <c r="J27" s="586" t="s">
        <v>152</v>
      </c>
      <c r="K27" s="587"/>
      <c r="L27" s="588"/>
      <c r="M27" s="106">
        <f>SUM(M22:M26)</f>
        <v>0</v>
      </c>
      <c r="N27" s="107">
        <f>SUM(N22:N26)</f>
        <v>0</v>
      </c>
    </row>
    <row r="29" spans="2:14" ht="18" x14ac:dyDescent="0.25">
      <c r="B29" s="583" t="s">
        <v>162</v>
      </c>
      <c r="C29" s="584"/>
    </row>
    <row r="30" spans="2:14" s="36" customFormat="1" ht="22.5" customHeight="1" x14ac:dyDescent="0.25">
      <c r="B30" s="109" t="s">
        <v>159</v>
      </c>
      <c r="C30" s="110">
        <f>M15+M27</f>
        <v>0</v>
      </c>
    </row>
    <row r="31" spans="2:14" s="36" customFormat="1" ht="22.5" customHeight="1" x14ac:dyDescent="0.25">
      <c r="B31" s="109" t="s">
        <v>160</v>
      </c>
      <c r="C31" s="110">
        <f>N15+N27</f>
        <v>0</v>
      </c>
    </row>
    <row r="32" spans="2:14" ht="15" x14ac:dyDescent="0.25">
      <c r="B32" s="111" t="s">
        <v>244</v>
      </c>
      <c r="C32" s="85" t="e">
        <f>HOMEUnits/AllUnits</f>
        <v>#DIV/0!</v>
      </c>
    </row>
    <row r="34" spans="2:6" ht="15" x14ac:dyDescent="0.25">
      <c r="B34" s="590" t="s">
        <v>389</v>
      </c>
      <c r="C34" s="591"/>
      <c r="D34" s="592"/>
    </row>
    <row r="35" spans="2:6" x14ac:dyDescent="0.2">
      <c r="B35" s="593"/>
      <c r="C35" s="594"/>
      <c r="D35" s="595"/>
    </row>
    <row r="37" spans="2:6" ht="15.75" x14ac:dyDescent="0.25">
      <c r="B37" s="597" t="s">
        <v>394</v>
      </c>
      <c r="C37" s="598"/>
      <c r="D37" s="598"/>
      <c r="E37" s="598"/>
      <c r="F37" s="599"/>
    </row>
    <row r="38" spans="2:6" ht="41.25" customHeight="1" x14ac:dyDescent="0.2">
      <c r="B38" s="600" t="s">
        <v>393</v>
      </c>
      <c r="C38" s="601"/>
      <c r="D38" s="601"/>
      <c r="E38" s="601"/>
      <c r="F38" s="602"/>
    </row>
    <row r="39" spans="2:6" x14ac:dyDescent="0.2">
      <c r="B39" s="596" t="s">
        <v>390</v>
      </c>
      <c r="C39" s="553"/>
      <c r="D39" s="553"/>
      <c r="E39" s="554"/>
      <c r="F39" s="309" t="str">
        <f>IF(F40="","",(C10+C11+E10+E11+G10+G11+I10+I11+K10+K11+C22+C23+E22+E23+G22+G23+I22+I23+K22+K23))</f>
        <v/>
      </c>
    </row>
    <row r="40" spans="2:6" x14ac:dyDescent="0.2">
      <c r="B40" s="596" t="s">
        <v>391</v>
      </c>
      <c r="C40" s="553"/>
      <c r="D40" s="553"/>
      <c r="E40" s="554"/>
      <c r="F40" s="66" t="str">
        <f>IF(HOMEUnits&gt;=5,(HOMEUnits),"")</f>
        <v/>
      </c>
    </row>
    <row r="41" spans="2:6" ht="15" x14ac:dyDescent="0.25">
      <c r="B41" s="596" t="s">
        <v>392</v>
      </c>
      <c r="C41" s="553"/>
      <c r="D41" s="553"/>
      <c r="E41" s="554"/>
      <c r="F41" s="308" t="str">
        <f>IF(F40="","",(F39/F40))</f>
        <v/>
      </c>
    </row>
  </sheetData>
  <sheetProtection algorithmName="SHA-512" hashValue="Mb7jtetv1YQGtctAt1fYmCeLSIxtHBciA9OmpeSg/YSJWr4XsIgR8EXOSrpoFfP/eO3c76CNV8/EqiNCJwvIxw==" saltValue="v8z57BqiNA/WWVY+op9P2A==" spinCount="100000" sheet="1" objects="1" scenarios="1"/>
  <protectedRanges>
    <protectedRange sqref="C10:L13 C22:L25 D14 F14 H14 J14 L14 D26 F26 H26 J26 L26 B35:D35" name="EditableFields"/>
  </protectedRanges>
  <mergeCells count="34">
    <mergeCell ref="B34:D34"/>
    <mergeCell ref="B35:D35"/>
    <mergeCell ref="B41:E41"/>
    <mergeCell ref="B40:E40"/>
    <mergeCell ref="B39:E39"/>
    <mergeCell ref="B37:F37"/>
    <mergeCell ref="B38:F38"/>
    <mergeCell ref="B29:C29"/>
    <mergeCell ref="B5:N5"/>
    <mergeCell ref="J27:L27"/>
    <mergeCell ref="J15:L15"/>
    <mergeCell ref="B1:N1"/>
    <mergeCell ref="B7:N7"/>
    <mergeCell ref="M8:M9"/>
    <mergeCell ref="N8:N9"/>
    <mergeCell ref="M20:M21"/>
    <mergeCell ref="N20:N21"/>
    <mergeCell ref="B20:B21"/>
    <mergeCell ref="C20:D20"/>
    <mergeCell ref="E20:F20"/>
    <mergeCell ref="G20:H20"/>
    <mergeCell ref="I20:J20"/>
    <mergeCell ref="K20:L20"/>
    <mergeCell ref="B2:G2"/>
    <mergeCell ref="B3:G3"/>
    <mergeCell ref="H3:N3"/>
    <mergeCell ref="H2:N2"/>
    <mergeCell ref="B19:N19"/>
    <mergeCell ref="K8:L8"/>
    <mergeCell ref="I8:J8"/>
    <mergeCell ref="G8:H8"/>
    <mergeCell ref="E8:F8"/>
    <mergeCell ref="C8:D8"/>
    <mergeCell ref="B8:B9"/>
  </mergeCells>
  <conditionalFormatting sqref="C32">
    <cfRule type="cellIs" dxfId="26" priority="1" operator="greaterThan">
      <formula>1</formula>
    </cfRule>
  </conditionalFormatting>
  <conditionalFormatting sqref="F41">
    <cfRule type="cellIs" dxfId="25" priority="2" operator="lessThan">
      <formula>0.2</formula>
    </cfRule>
    <cfRule type="cellIs" dxfId="24" priority="3" operator="greaterThanOrEqual">
      <formula>0.2</formula>
    </cfRule>
  </conditionalFormatting>
  <dataValidations count="1">
    <dataValidation type="list" allowBlank="1" showInputMessage="1" showErrorMessage="1" promptTitle="Fixed vs. Floating" prompt="Fixed Units are designated as HOME units for the entire affordability period._x000a__x000a_Floating Units are not tied to specific units. However, the required number of units must always meet HOME regulations." sqref="B35:D35" xr:uid="{6AE3E206-EBE7-4799-A0F3-71EB5FA855FD}">
      <formula1>"Fixed, Floating"</formula1>
    </dataValidation>
  </dataValidations>
  <pageMargins left="0.25" right="0.25" top="0.75" bottom="0.75" header="0.3" footer="0.3"/>
  <pageSetup scale="7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B7331-912A-4C77-B957-60059CAC1711}">
  <sheetPr>
    <tabColor theme="8" tint="0.79998168889431442"/>
    <pageSetUpPr fitToPage="1"/>
  </sheetPr>
  <dimension ref="B1:I64"/>
  <sheetViews>
    <sheetView topLeftCell="A5" workbookViewId="0">
      <selection activeCell="F9" sqref="F9"/>
    </sheetView>
  </sheetViews>
  <sheetFormatPr defaultRowHeight="14.25" x14ac:dyDescent="0.2"/>
  <cols>
    <col min="1" max="1" width="9.140625" style="43"/>
    <col min="2" max="2" width="3.5703125" style="89" customWidth="1"/>
    <col min="3" max="3" width="3.5703125" style="43" customWidth="1"/>
    <col min="4" max="4" width="21" style="43" customWidth="1"/>
    <col min="5" max="5" width="19.42578125" style="43" customWidth="1"/>
    <col min="6" max="6" width="19.140625" style="43" customWidth="1"/>
    <col min="7" max="7" width="16.42578125" style="43" customWidth="1"/>
    <col min="8" max="8" width="10.7109375" style="43" customWidth="1"/>
    <col min="9" max="9" width="13.28515625" style="43" customWidth="1"/>
    <col min="10" max="16384" width="9.140625" style="43"/>
  </cols>
  <sheetData>
    <row r="1" spans="2:9" ht="19.5" customHeight="1" x14ac:dyDescent="0.2">
      <c r="B1" s="603" t="s">
        <v>308</v>
      </c>
      <c r="C1" s="603"/>
      <c r="D1" s="603"/>
      <c r="E1" s="603"/>
      <c r="F1" s="603"/>
      <c r="G1" s="603"/>
      <c r="H1" s="603"/>
      <c r="I1" s="603"/>
    </row>
    <row r="2" spans="2:9" ht="15" x14ac:dyDescent="0.25">
      <c r="B2" s="574" t="s">
        <v>128</v>
      </c>
      <c r="C2" s="575"/>
      <c r="D2" s="575"/>
      <c r="E2" s="575"/>
      <c r="F2" s="551">
        <f>'A. Project Summary'!E6</f>
        <v>0</v>
      </c>
      <c r="G2" s="551"/>
      <c r="H2" s="551"/>
      <c r="I2" s="552"/>
    </row>
    <row r="3" spans="2:9" x14ac:dyDescent="0.2">
      <c r="B3" s="576" t="s">
        <v>119</v>
      </c>
      <c r="C3" s="577"/>
      <c r="D3" s="577"/>
      <c r="E3" s="577"/>
      <c r="F3" s="578">
        <f>'A. Project Summary'!E8</f>
        <v>0</v>
      </c>
      <c r="G3" s="578"/>
      <c r="H3" s="578"/>
      <c r="I3" s="579"/>
    </row>
    <row r="5" spans="2:9" ht="60" customHeight="1" x14ac:dyDescent="0.2">
      <c r="B5" s="608" t="s">
        <v>330</v>
      </c>
      <c r="C5" s="608"/>
      <c r="D5" s="608"/>
      <c r="E5" s="608"/>
      <c r="F5" s="608"/>
      <c r="G5" s="608"/>
      <c r="H5" s="608"/>
      <c r="I5" s="608"/>
    </row>
    <row r="7" spans="2:9" ht="15" x14ac:dyDescent="0.25">
      <c r="B7" s="112" t="s">
        <v>12</v>
      </c>
      <c r="C7" s="516" t="s">
        <v>67</v>
      </c>
      <c r="D7" s="516"/>
      <c r="E7" s="516"/>
      <c r="F7" s="516"/>
      <c r="G7" s="516"/>
      <c r="H7" s="517"/>
    </row>
    <row r="8" spans="2:9" s="116" customFormat="1" ht="32.25" customHeight="1" x14ac:dyDescent="0.25">
      <c r="B8" s="113"/>
      <c r="C8" s="607" t="s">
        <v>71</v>
      </c>
      <c r="D8" s="607"/>
      <c r="E8" s="607"/>
      <c r="F8" s="115" t="s">
        <v>68</v>
      </c>
      <c r="G8" s="114" t="s">
        <v>69</v>
      </c>
      <c r="H8" s="114" t="s">
        <v>70</v>
      </c>
    </row>
    <row r="9" spans="2:9" x14ac:dyDescent="0.2">
      <c r="C9" s="47" t="s">
        <v>24</v>
      </c>
      <c r="D9" s="539" t="s">
        <v>74</v>
      </c>
      <c r="E9" s="539"/>
      <c r="F9" s="117"/>
      <c r="G9" s="118"/>
      <c r="H9" s="66" t="s">
        <v>72</v>
      </c>
    </row>
    <row r="10" spans="2:9" x14ac:dyDescent="0.2">
      <c r="C10" s="47" t="s">
        <v>28</v>
      </c>
      <c r="D10" s="48" t="s">
        <v>106</v>
      </c>
      <c r="E10" s="119"/>
      <c r="F10" s="120"/>
      <c r="G10" s="121"/>
      <c r="H10" s="97"/>
      <c r="I10" s="73" t="str">
        <f>IF(H10="Yes","*Provide letter of commitment or similar documentation"," ")</f>
        <v xml:space="preserve"> </v>
      </c>
    </row>
    <row r="11" spans="2:9" x14ac:dyDescent="0.2">
      <c r="C11" s="47" t="s">
        <v>29</v>
      </c>
      <c r="D11" s="48" t="s">
        <v>107</v>
      </c>
      <c r="E11" s="122"/>
      <c r="F11" s="123"/>
      <c r="G11" s="121"/>
      <c r="H11" s="97"/>
      <c r="I11" s="73" t="str">
        <f>IF(H11="Yes","*Provide letter of commitment or similar documentation"," ")</f>
        <v xml:space="preserve"> </v>
      </c>
    </row>
    <row r="12" spans="2:9" x14ac:dyDescent="0.2">
      <c r="C12" s="47" t="s">
        <v>30</v>
      </c>
      <c r="D12" s="48" t="s">
        <v>108</v>
      </c>
      <c r="E12" s="122"/>
      <c r="F12" s="123"/>
      <c r="G12" s="121"/>
      <c r="H12" s="97"/>
      <c r="I12" s="73" t="str">
        <f t="shared" ref="I12:I14" si="0">IF(H12="Yes","*Provide letter of commitment or similar documentation"," ")</f>
        <v xml:space="preserve"> </v>
      </c>
    </row>
    <row r="13" spans="2:9" x14ac:dyDescent="0.2">
      <c r="C13" s="47" t="s">
        <v>31</v>
      </c>
      <c r="D13" s="48" t="s">
        <v>109</v>
      </c>
      <c r="E13" s="122"/>
      <c r="F13" s="123"/>
      <c r="G13" s="121"/>
      <c r="H13" s="97"/>
      <c r="I13" s="73" t="str">
        <f t="shared" si="0"/>
        <v xml:space="preserve"> </v>
      </c>
    </row>
    <row r="14" spans="2:9" x14ac:dyDescent="0.2">
      <c r="C14" s="47" t="s">
        <v>33</v>
      </c>
      <c r="D14" s="48" t="s">
        <v>110</v>
      </c>
      <c r="E14" s="124"/>
      <c r="F14" s="123"/>
      <c r="G14" s="125"/>
      <c r="H14" s="125"/>
      <c r="I14" s="73" t="str">
        <f t="shared" si="0"/>
        <v xml:space="preserve"> </v>
      </c>
    </row>
    <row r="15" spans="2:9" ht="15" x14ac:dyDescent="0.25">
      <c r="C15" s="63" t="s">
        <v>38</v>
      </c>
      <c r="D15" s="549" t="s">
        <v>73</v>
      </c>
      <c r="E15" s="550"/>
      <c r="F15" s="126">
        <f>SUM(F9:F14)</f>
        <v>0</v>
      </c>
    </row>
    <row r="17" spans="2:9" ht="15" x14ac:dyDescent="0.25">
      <c r="B17" s="112" t="s">
        <v>13</v>
      </c>
      <c r="C17" s="536" t="s">
        <v>112</v>
      </c>
      <c r="D17" s="536"/>
      <c r="E17" s="536"/>
      <c r="F17" s="536"/>
      <c r="G17" s="536"/>
      <c r="H17" s="536"/>
      <c r="I17" s="544"/>
    </row>
    <row r="18" spans="2:9" s="116" customFormat="1" ht="32.25" customHeight="1" x14ac:dyDescent="0.25">
      <c r="B18" s="113"/>
      <c r="C18" s="604" t="s">
        <v>76</v>
      </c>
      <c r="D18" s="605"/>
      <c r="E18" s="606"/>
      <c r="F18" s="114" t="s">
        <v>77</v>
      </c>
      <c r="G18" s="114" t="s">
        <v>164</v>
      </c>
      <c r="H18" s="114" t="s">
        <v>79</v>
      </c>
      <c r="I18" s="114" t="s">
        <v>78</v>
      </c>
    </row>
    <row r="19" spans="2:9" x14ac:dyDescent="0.2">
      <c r="C19" s="47" t="s">
        <v>24</v>
      </c>
      <c r="D19" s="539" t="s">
        <v>80</v>
      </c>
      <c r="E19" s="540"/>
      <c r="F19" s="123"/>
      <c r="G19" s="125"/>
      <c r="H19" s="127"/>
      <c r="I19" s="97"/>
    </row>
    <row r="20" spans="2:9" x14ac:dyDescent="0.2">
      <c r="C20" s="47" t="s">
        <v>28</v>
      </c>
      <c r="D20" s="523" t="s">
        <v>81</v>
      </c>
      <c r="E20" s="524"/>
      <c r="F20" s="123"/>
      <c r="G20" s="125"/>
      <c r="H20" s="127"/>
      <c r="I20" s="97"/>
    </row>
    <row r="21" spans="2:9" x14ac:dyDescent="0.2">
      <c r="C21" s="47" t="s">
        <v>29</v>
      </c>
      <c r="D21" s="523" t="s">
        <v>82</v>
      </c>
      <c r="E21" s="524"/>
      <c r="F21" s="123"/>
      <c r="G21" s="125"/>
      <c r="H21" s="127"/>
      <c r="I21" s="97"/>
    </row>
    <row r="22" spans="2:9" x14ac:dyDescent="0.2">
      <c r="C22" s="47" t="s">
        <v>30</v>
      </c>
      <c r="D22" s="523" t="s">
        <v>83</v>
      </c>
      <c r="E22" s="524"/>
      <c r="F22" s="123"/>
      <c r="G22" s="125"/>
      <c r="H22" s="127"/>
      <c r="I22" s="97"/>
    </row>
    <row r="23" spans="2:9" x14ac:dyDescent="0.2">
      <c r="C23" s="47" t="s">
        <v>31</v>
      </c>
      <c r="D23" s="523" t="s">
        <v>84</v>
      </c>
      <c r="E23" s="524"/>
      <c r="F23" s="123"/>
      <c r="G23" s="125"/>
      <c r="H23" s="127"/>
      <c r="I23" s="97"/>
    </row>
    <row r="24" spans="2:9" x14ac:dyDescent="0.2">
      <c r="C24" s="47" t="s">
        <v>33</v>
      </c>
      <c r="D24" s="523" t="s">
        <v>85</v>
      </c>
      <c r="E24" s="524"/>
      <c r="F24" s="123"/>
      <c r="G24" s="125"/>
      <c r="H24" s="127"/>
      <c r="I24" s="97"/>
    </row>
    <row r="25" spans="2:9" ht="15" x14ac:dyDescent="0.25">
      <c r="C25" s="63" t="s">
        <v>38</v>
      </c>
      <c r="D25" s="549" t="s">
        <v>86</v>
      </c>
      <c r="E25" s="550"/>
      <c r="F25" s="126">
        <f>SUM(F19:F24)</f>
        <v>0</v>
      </c>
    </row>
    <row r="27" spans="2:9" ht="15" x14ac:dyDescent="0.25">
      <c r="B27" s="112" t="s">
        <v>14</v>
      </c>
      <c r="C27" s="516" t="s">
        <v>88</v>
      </c>
      <c r="D27" s="516"/>
      <c r="E27" s="516"/>
      <c r="F27" s="517"/>
    </row>
    <row r="28" spans="2:9" s="131" customFormat="1" ht="18.75" customHeight="1" x14ac:dyDescent="0.25">
      <c r="B28" s="128"/>
      <c r="C28" s="612" t="s">
        <v>96</v>
      </c>
      <c r="D28" s="613"/>
      <c r="E28" s="614"/>
      <c r="F28" s="130" t="s">
        <v>68</v>
      </c>
    </row>
    <row r="29" spans="2:9" x14ac:dyDescent="0.2">
      <c r="C29" s="59" t="s">
        <v>24</v>
      </c>
      <c r="D29" s="541" t="s">
        <v>89</v>
      </c>
      <c r="E29" s="542"/>
      <c r="F29" s="120"/>
    </row>
    <row r="30" spans="2:9" x14ac:dyDescent="0.2">
      <c r="C30" s="47" t="s">
        <v>28</v>
      </c>
      <c r="D30" s="48" t="s">
        <v>95</v>
      </c>
      <c r="E30" s="132"/>
      <c r="F30" s="123"/>
    </row>
    <row r="31" spans="2:9" x14ac:dyDescent="0.2">
      <c r="C31" s="47" t="s">
        <v>29</v>
      </c>
      <c r="D31" s="48" t="s">
        <v>95</v>
      </c>
      <c r="E31" s="125"/>
      <c r="F31" s="123"/>
    </row>
    <row r="32" spans="2:9" ht="15" x14ac:dyDescent="0.25">
      <c r="C32" s="63" t="s">
        <v>30</v>
      </c>
      <c r="D32" s="549" t="s">
        <v>90</v>
      </c>
      <c r="E32" s="550"/>
      <c r="F32" s="126">
        <f>SUM(F29:F31)</f>
        <v>0</v>
      </c>
    </row>
    <row r="34" spans="2:8" ht="15" x14ac:dyDescent="0.25">
      <c r="B34" s="112" t="s">
        <v>15</v>
      </c>
      <c r="C34" s="516" t="s">
        <v>87</v>
      </c>
      <c r="D34" s="516"/>
      <c r="E34" s="516"/>
      <c r="F34" s="517"/>
    </row>
    <row r="35" spans="2:8" s="131" customFormat="1" ht="18.75" customHeight="1" x14ac:dyDescent="0.25">
      <c r="B35" s="128"/>
      <c r="C35" s="612" t="s">
        <v>96</v>
      </c>
      <c r="D35" s="613"/>
      <c r="E35" s="614"/>
      <c r="F35" s="129" t="s">
        <v>68</v>
      </c>
    </row>
    <row r="36" spans="2:8" x14ac:dyDescent="0.2">
      <c r="C36" s="59" t="s">
        <v>24</v>
      </c>
      <c r="D36" s="541" t="s">
        <v>92</v>
      </c>
      <c r="E36" s="542"/>
      <c r="F36" s="120"/>
    </row>
    <row r="37" spans="2:8" x14ac:dyDescent="0.2">
      <c r="C37" s="47" t="s">
        <v>28</v>
      </c>
      <c r="D37" s="539" t="s">
        <v>91</v>
      </c>
      <c r="E37" s="540"/>
      <c r="F37" s="123"/>
    </row>
    <row r="38" spans="2:8" x14ac:dyDescent="0.2">
      <c r="C38" s="47" t="s">
        <v>29</v>
      </c>
      <c r="D38" s="48" t="s">
        <v>93</v>
      </c>
      <c r="E38" s="133"/>
      <c r="F38" s="123"/>
    </row>
    <row r="39" spans="2:8" ht="15" x14ac:dyDescent="0.25">
      <c r="C39" s="63" t="s">
        <v>30</v>
      </c>
      <c r="D39" s="549" t="s">
        <v>94</v>
      </c>
      <c r="E39" s="550"/>
      <c r="F39" s="134">
        <f>SUM(F36:F38)</f>
        <v>0</v>
      </c>
    </row>
    <row r="41" spans="2:8" ht="15" x14ac:dyDescent="0.25">
      <c r="B41" s="112" t="s">
        <v>56</v>
      </c>
      <c r="C41" s="516" t="s">
        <v>97</v>
      </c>
      <c r="D41" s="516"/>
      <c r="E41" s="516"/>
      <c r="F41" s="516"/>
      <c r="G41" s="516"/>
      <c r="H41" s="517"/>
    </row>
    <row r="42" spans="2:8" s="116" customFormat="1" ht="32.25" customHeight="1" x14ac:dyDescent="0.25">
      <c r="B42" s="113"/>
      <c r="C42" s="609" t="s">
        <v>76</v>
      </c>
      <c r="D42" s="609"/>
      <c r="E42" s="609"/>
      <c r="F42" s="114" t="s">
        <v>77</v>
      </c>
      <c r="G42" s="114" t="s">
        <v>164</v>
      </c>
      <c r="H42" s="114" t="s">
        <v>79</v>
      </c>
    </row>
    <row r="43" spans="2:8" x14ac:dyDescent="0.2">
      <c r="C43" s="47" t="s">
        <v>24</v>
      </c>
      <c r="D43" s="610" t="s">
        <v>81</v>
      </c>
      <c r="E43" s="611"/>
      <c r="F43" s="123"/>
      <c r="G43" s="125"/>
      <c r="H43" s="136"/>
    </row>
    <row r="44" spans="2:8" x14ac:dyDescent="0.2">
      <c r="C44" s="47" t="s">
        <v>28</v>
      </c>
      <c r="D44" s="610" t="s">
        <v>82</v>
      </c>
      <c r="E44" s="611"/>
      <c r="F44" s="123"/>
      <c r="G44" s="125"/>
      <c r="H44" s="136"/>
    </row>
    <row r="45" spans="2:8" ht="15" x14ac:dyDescent="0.25">
      <c r="C45" s="63" t="s">
        <v>29</v>
      </c>
      <c r="D45" s="549" t="s">
        <v>98</v>
      </c>
      <c r="E45" s="550"/>
      <c r="F45" s="134">
        <f>SUM(F43:F44)</f>
        <v>0</v>
      </c>
    </row>
    <row r="47" spans="2:8" ht="15" x14ac:dyDescent="0.25">
      <c r="B47" s="112" t="s">
        <v>66</v>
      </c>
      <c r="C47" s="516" t="s">
        <v>99</v>
      </c>
      <c r="D47" s="516"/>
      <c r="E47" s="516"/>
      <c r="F47" s="516"/>
      <c r="G47" s="517"/>
    </row>
    <row r="48" spans="2:8" s="116" customFormat="1" ht="30" x14ac:dyDescent="0.25">
      <c r="B48" s="113"/>
      <c r="C48" s="604" t="s">
        <v>100</v>
      </c>
      <c r="D48" s="606"/>
      <c r="E48" s="114" t="s">
        <v>313</v>
      </c>
      <c r="F48" s="114" t="s">
        <v>314</v>
      </c>
      <c r="G48" s="114" t="s">
        <v>68</v>
      </c>
    </row>
    <row r="49" spans="2:7" x14ac:dyDescent="0.2">
      <c r="C49" s="47" t="s">
        <v>24</v>
      </c>
      <c r="D49" s="62" t="s">
        <v>101</v>
      </c>
      <c r="E49" s="137"/>
      <c r="F49" s="138">
        <v>10</v>
      </c>
      <c r="G49" s="139">
        <f>E49*F49</f>
        <v>0</v>
      </c>
    </row>
    <row r="50" spans="2:7" x14ac:dyDescent="0.2">
      <c r="C50" s="47" t="s">
        <v>28</v>
      </c>
      <c r="D50" s="135"/>
      <c r="E50" s="140"/>
      <c r="F50" s="133"/>
      <c r="G50" s="139">
        <f>E50*F50</f>
        <v>0</v>
      </c>
    </row>
    <row r="51" spans="2:7" x14ac:dyDescent="0.2">
      <c r="C51" s="47" t="s">
        <v>29</v>
      </c>
      <c r="D51" s="135"/>
      <c r="E51" s="140"/>
      <c r="F51" s="141"/>
      <c r="G51" s="139">
        <f t="shared" ref="G51" si="1">E51*F51</f>
        <v>0</v>
      </c>
    </row>
    <row r="52" spans="2:7" ht="15" x14ac:dyDescent="0.25">
      <c r="C52" s="63" t="s">
        <v>30</v>
      </c>
      <c r="D52" s="549" t="s">
        <v>102</v>
      </c>
      <c r="E52" s="549"/>
      <c r="F52" s="549"/>
      <c r="G52" s="126">
        <f>SUM(G49:G51)</f>
        <v>0</v>
      </c>
    </row>
    <row r="54" spans="2:7" ht="15" x14ac:dyDescent="0.25">
      <c r="B54" s="112" t="s">
        <v>103</v>
      </c>
      <c r="C54" s="516" t="s">
        <v>104</v>
      </c>
      <c r="D54" s="516"/>
      <c r="E54" s="516"/>
      <c r="F54" s="517"/>
    </row>
    <row r="55" spans="2:7" s="69" customFormat="1" ht="15" x14ac:dyDescent="0.25">
      <c r="B55" s="67"/>
      <c r="C55" s="604" t="s">
        <v>105</v>
      </c>
      <c r="D55" s="605"/>
      <c r="E55" s="606"/>
      <c r="F55" s="115" t="s">
        <v>68</v>
      </c>
    </row>
    <row r="56" spans="2:7" x14ac:dyDescent="0.2">
      <c r="C56" s="47" t="s">
        <v>24</v>
      </c>
      <c r="D56" s="539" t="s">
        <v>67</v>
      </c>
      <c r="E56" s="540"/>
      <c r="F56" s="139">
        <f>F15</f>
        <v>0</v>
      </c>
    </row>
    <row r="57" spans="2:7" x14ac:dyDescent="0.2">
      <c r="C57" s="47" t="s">
        <v>28</v>
      </c>
      <c r="D57" s="539" t="s">
        <v>75</v>
      </c>
      <c r="E57" s="540"/>
      <c r="F57" s="139">
        <f>F25</f>
        <v>0</v>
      </c>
    </row>
    <row r="58" spans="2:7" x14ac:dyDescent="0.2">
      <c r="C58" s="47" t="s">
        <v>29</v>
      </c>
      <c r="D58" s="539" t="s">
        <v>88</v>
      </c>
      <c r="E58" s="540"/>
      <c r="F58" s="139">
        <f>F32</f>
        <v>0</v>
      </c>
    </row>
    <row r="59" spans="2:7" x14ac:dyDescent="0.2">
      <c r="C59" s="47" t="s">
        <v>30</v>
      </c>
      <c r="D59" s="539" t="s">
        <v>87</v>
      </c>
      <c r="E59" s="540"/>
      <c r="F59" s="139">
        <f>F39</f>
        <v>0</v>
      </c>
    </row>
    <row r="60" spans="2:7" x14ac:dyDescent="0.2">
      <c r="C60" s="47" t="s">
        <v>31</v>
      </c>
      <c r="D60" s="539" t="s">
        <v>97</v>
      </c>
      <c r="E60" s="540"/>
      <c r="F60" s="139">
        <f>F45</f>
        <v>0</v>
      </c>
    </row>
    <row r="61" spans="2:7" x14ac:dyDescent="0.2">
      <c r="C61" s="47" t="s">
        <v>33</v>
      </c>
      <c r="D61" s="539" t="s">
        <v>99</v>
      </c>
      <c r="E61" s="540"/>
      <c r="F61" s="139">
        <f>G52</f>
        <v>0</v>
      </c>
    </row>
    <row r="62" spans="2:7" x14ac:dyDescent="0.2">
      <c r="C62" s="47" t="s">
        <v>38</v>
      </c>
      <c r="D62" s="553" t="s">
        <v>676</v>
      </c>
      <c r="E62" s="554"/>
      <c r="F62" s="224">
        <v>0</v>
      </c>
    </row>
    <row r="63" spans="2:7" x14ac:dyDescent="0.2">
      <c r="C63" s="47" t="s">
        <v>39</v>
      </c>
      <c r="D63" s="62" t="s">
        <v>675</v>
      </c>
      <c r="E63" s="125"/>
      <c r="F63" s="224">
        <v>0</v>
      </c>
    </row>
    <row r="64" spans="2:7" ht="15" x14ac:dyDescent="0.25">
      <c r="C64" s="63" t="s">
        <v>45</v>
      </c>
      <c r="D64" s="549" t="s">
        <v>60</v>
      </c>
      <c r="E64" s="550"/>
      <c r="F64" s="142">
        <f>SUM(F56:F63)</f>
        <v>0</v>
      </c>
    </row>
  </sheetData>
  <sheetProtection algorithmName="SHA-512" hashValue="7rSInh0XIqWY4tDXU1UXlZm4RCJHhkf+i2Vq9eCfPKaFIRyih1tQMWAhVR/BVGDvJvx2umFKjfDFBGjmGZdMGA==" saltValue="DG0jjW+3D94hcGuGZUEgJg==" spinCount="100000" sheet="1" objects="1" scenarios="1"/>
  <protectedRanges>
    <protectedRange sqref="E10:H14 F9:G9 D20:I24 F19:I19 E30:F31 F29 F36:F38 E38 D43:H44 D50:F51 E49 F62:F63 E63" name="EditableFields"/>
  </protectedRanges>
  <mergeCells count="46">
    <mergeCell ref="D39:E39"/>
    <mergeCell ref="C34:F34"/>
    <mergeCell ref="C28:E28"/>
    <mergeCell ref="C35:E35"/>
    <mergeCell ref="D25:E25"/>
    <mergeCell ref="D29:E29"/>
    <mergeCell ref="D32:E32"/>
    <mergeCell ref="C27:F27"/>
    <mergeCell ref="D37:E37"/>
    <mergeCell ref="D36:E36"/>
    <mergeCell ref="D64:E64"/>
    <mergeCell ref="D61:E61"/>
    <mergeCell ref="D60:E60"/>
    <mergeCell ref="D59:E59"/>
    <mergeCell ref="D58:E58"/>
    <mergeCell ref="D62:E62"/>
    <mergeCell ref="D57:E57"/>
    <mergeCell ref="D45:E45"/>
    <mergeCell ref="C48:D48"/>
    <mergeCell ref="C41:H41"/>
    <mergeCell ref="D52:F52"/>
    <mergeCell ref="C47:G47"/>
    <mergeCell ref="C42:E42"/>
    <mergeCell ref="D44:E44"/>
    <mergeCell ref="D43:E43"/>
    <mergeCell ref="D56:E56"/>
    <mergeCell ref="C55:E55"/>
    <mergeCell ref="C54:F54"/>
    <mergeCell ref="D20:E20"/>
    <mergeCell ref="D24:E24"/>
    <mergeCell ref="D23:E23"/>
    <mergeCell ref="D22:E22"/>
    <mergeCell ref="D21:E21"/>
    <mergeCell ref="B2:E2"/>
    <mergeCell ref="B1:I1"/>
    <mergeCell ref="F2:I2"/>
    <mergeCell ref="D19:E19"/>
    <mergeCell ref="D15:E15"/>
    <mergeCell ref="C18:E18"/>
    <mergeCell ref="D9:E9"/>
    <mergeCell ref="C7:H7"/>
    <mergeCell ref="C17:I17"/>
    <mergeCell ref="C8:E8"/>
    <mergeCell ref="B3:E3"/>
    <mergeCell ref="F3:I3"/>
    <mergeCell ref="B5:I5"/>
  </mergeCells>
  <phoneticPr fontId="8" type="noConversion"/>
  <dataValidations xWindow="829" yWindow="597" count="26">
    <dataValidation type="list" allowBlank="1" showInputMessage="1" showErrorMessage="1" sqref="H10:H13" xr:uid="{C662DE7A-98EB-4B3D-8EA5-A420D4CB869C}">
      <formula1>"Yes,No"</formula1>
    </dataValidation>
    <dataValidation type="list" allowBlank="1" showInputMessage="1" showErrorMessage="1" promptTitle="Lien Position" prompt="A firm letter of financial commitment will be required from every lender/grantee/provider and source of additional funding for project. Must reflect all funding terms." sqref="I20:I24" xr:uid="{0309D6D5-ACC0-4C15-BE2F-3D6FCD89675F}">
      <formula1>"1st,2nd,3rd,4th,5th,6th,No lien,Unknown"</formula1>
    </dataValidation>
    <dataValidation allowBlank="1" showInputMessage="1" showErrorMessage="1" promptTitle="Loan Term" prompt="A firm letter of financial commitment will be required from every lender/grantee/provider for every noted amount and source of additional funding for project. Must reflect all funding terms." sqref="G23" xr:uid="{AFDF04C7-ADB5-4880-B5B9-B8AEA55CABE5}"/>
    <dataValidation allowBlank="1" showInputMessage="1" showErrorMessage="1" promptTitle="HOME Request" prompt="Should match the amount requested on your HOME Proposal." sqref="F9" xr:uid="{AC75CF96-64C9-4A7D-BE8B-3A7D9DC888F4}"/>
    <dataValidation allowBlank="1" showInputMessage="1" showErrorMessage="1" promptTitle="HOME Loan" prompt="HOME Loans are rare. most HOME funds are considered Grants (cell F9) by DMD and HUD definitions." sqref="F19" xr:uid="{D92C1DA4-934B-41DB-8FCE-7E318A8AE8F9}"/>
    <dataValidation allowBlank="1" showInputMessage="1" showErrorMessage="1" promptTitle="Lender Name" prompt="Enter name of each lender (bank, credit union, investor, broker, etc.)" sqref="D20:E24" xr:uid="{71F980FA-BA4A-4268-81B4-C5BD3C06C03A}"/>
    <dataValidation allowBlank="1" showInputMessage="1" showErrorMessage="1" promptTitle="Loan Amount" prompt="A firm letter of financial commitment will be required from every lender/grantee/provider and source of additional funding for project. Must reflect all funding terms." sqref="F20 F22:F24 F21 F43:F44" xr:uid="{263F994C-2A45-455D-85FF-6F97F3D5B261}"/>
    <dataValidation allowBlank="1" showInputMessage="1" showErrorMessage="1" promptTitle="Loan Term" prompt="A firm letter of financial commitment will be required from every lender/grantee/provider and source of additional funding for project. Must reflect all funding terms." sqref="G20 G21 G22 G24" xr:uid="{82E1CE72-BC14-40FD-93A6-E5208D61FCB9}"/>
    <dataValidation allowBlank="1" showInputMessage="1" showErrorMessage="1" promptTitle="Interest Rate" prompt="A firm letter of financial commitment will be required from every lender/grantee/provider and source of additional funding for project. Must reflect all funding terms." sqref="H21:H24 H20" xr:uid="{B918B97A-C67C-4D36-8E99-04124975FD53}"/>
    <dataValidation allowBlank="1" showInputMessage="1" showErrorMessage="1" promptTitle="Home Loan - Term" prompt="HOME Loans are rare. most HOME funds are considered Grants (cell F9) by DMD and HUD definitions." sqref="G19" xr:uid="{0B00A5A5-7EAE-409A-9425-2748066349F3}"/>
    <dataValidation allowBlank="1" showInputMessage="1" showErrorMessage="1" promptTitle="HOME Loan - APR" prompt="HOME Loans are rare. most HOME funds are considered Grants (cell F9) by DMD and HUD definitions." sqref="H19" xr:uid="{AD05C699-3C07-4832-AA87-FFD4F59C164A}"/>
    <dataValidation type="list" allowBlank="1" showInputMessage="1" showErrorMessage="1" promptTitle="HOME Loan - Lien Position" prompt="HOME Loans are rare. most HOME funds are considered Grants (cell F9) by DMD and HUD definitions." sqref="I19" xr:uid="{F9AECD68-C97B-41EC-8C60-66BF158970A8}">
      <formula1>"1st,2nd,3rd,4th,5th,6th,No lien,Unknown"</formula1>
    </dataValidation>
    <dataValidation allowBlank="1" showInputMessage="1" showErrorMessage="1" promptTitle="Federal Grants" prompt="Provide the source of any federal grants (CDBG, HTF, HOPWA, etc.)" sqref="E10" xr:uid="{BD3A2233-E0F7-4025-BEFD-ED66CC206A4C}"/>
    <dataValidation allowBlank="1" showInputMessage="1" showErrorMessage="1" promptTitle="State Grants" prompt="Provide the source of any state grants (IHCDA Development Fund, AHP, etc.)" sqref="E11" xr:uid="{AB42998B-CBE3-4A0A-9403-BA32944C8B39}"/>
    <dataValidation allowBlank="1" showInputMessage="1" showErrorMessage="1" promptTitle="Local Grants" prompt="Provide the source of any local grants (AHTF, etc.)" sqref="E12" xr:uid="{21F18895-1364-4B91-AC21-6A826FCEDEEE}"/>
    <dataValidation allowBlank="1" showInputMessage="1" showErrorMessage="1" promptTitle="Private Grants" prompt="Provide the source of any private grants." sqref="E13" xr:uid="{998A8FF2-22AA-43EE-B844-2536ED219361}"/>
    <dataValidation allowBlank="1" showInputMessage="1" showErrorMessage="1" promptTitle="Developer's Cash Contributions" prompt="Provide the amount that will be provided from your organization's own cash reserves and net proceeds from previous HOME projects." sqref="F29" xr:uid="{E11B5C91-E595-4C4D-ABB9-080C2BEE9DE7}"/>
    <dataValidation allowBlank="1" showInputMessage="1" showErrorMessage="1" promptTitle="Other Cash Contributions" prompt="Provide any other cash contributions that will go toward this project." sqref="E30:F31" xr:uid="{635A961D-3469-4F8A-B991-2AA00A1ADAE6}"/>
    <dataValidation allowBlank="1" showInputMessage="1" showErrorMessage="1" promptTitle="Other In-Kind Donations" prompt="Enter any other in-kind (non-cash) donations, such as land donations, material/supplies donations, fee waivers, or free use of equipment or facilities." sqref="D50:D51" xr:uid="{FB4925E8-EDFC-439E-9854-5F9A344461EA}"/>
    <dataValidation allowBlank="1" showInputMessage="1" showErrorMessage="1" promptTitle="Number of Donated Hours" prompt="Enter &quot;1&quot; if single donation, such as a building, materials/supplies, etc." sqref="E50:E51 E49" xr:uid="{E1B3011F-AE89-4D8A-85CC-F429A8B2A1AA}"/>
    <dataValidation allowBlank="1" showInputMessage="1" showErrorMessage="1" promptTitle="Value of Donation" prompt="Enter the value of the donation. If hourly donation, such as for equipment, input the hourly value of the donation." sqref="F50:F51" xr:uid="{A0DD08B7-A4BD-4FE2-B13D-2D1D68D042E6}"/>
    <dataValidation allowBlank="1" showInputMessage="1" showErrorMessage="1" promptTitle="Owner (non-cash) Equity" prompt="Enter your organization's non-cash equity in the project, such as value of already-owned property." sqref="E38:F38" xr:uid="{F7CE21AE-B7FD-4AB4-B8FD-AA52996F3BA2}"/>
    <dataValidation allowBlank="1" showInputMessage="1" showErrorMessage="1" promptTitle="LIHTC Proceeds" prompt="Enter the proceeds from the sale of any IHCDA Low-Income Housing Tax Credits." sqref="F36" xr:uid="{C294D199-C75B-4F7C-9527-A414DF0B97CA}"/>
    <dataValidation allowBlank="1" showInputMessage="1" showErrorMessage="1" promptTitle="Tax-Exempt Bond Proceeds" prompt="Enter proceeds from any state or local Tax-Exempt Bonds" sqref="F37" xr:uid="{A721BCB8-8310-49DF-816F-5EFB0015C45F}"/>
    <dataValidation allowBlank="1" showInputMessage="1" showErrorMessage="1" promptTitle="Loan Term in Months" prompt="A firm letter of financial commitment will be required from every lender/grantee/provider and source of additional funding for project. Must reflect all funding terms." sqref="G43:G44" xr:uid="{36E4C632-98FE-44BF-9231-A6896F1F3C07}"/>
    <dataValidation allowBlank="1" showInputMessage="1" showErrorMessage="1" promptTitle="Interest Rate (APR)" prompt="A firm letter of financial commitment will be required from every lender/grantee/provider and source of additional funding for project. Must reflect all funding terms." sqref="H43:H44" xr:uid="{7A241700-4B33-4138-A20B-4DB22D77D48F}"/>
  </dataValidations>
  <pageMargins left="0.25" right="0.25" top="0.75" bottom="0.75" header="0.3" footer="0.3"/>
  <pageSetup scale="6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AD000-507D-4418-82F3-5BC0CA3C0C1F}">
  <sheetPr>
    <tabColor theme="8" tint="0.79998168889431442"/>
    <pageSetUpPr fitToPage="1"/>
  </sheetPr>
  <dimension ref="B1:L71"/>
  <sheetViews>
    <sheetView workbookViewId="0">
      <selection activeCell="F11" sqref="F11"/>
    </sheetView>
  </sheetViews>
  <sheetFormatPr defaultRowHeight="15" x14ac:dyDescent="0.25"/>
  <cols>
    <col min="1" max="1" width="9.140625" style="31"/>
    <col min="2" max="2" width="3.28515625" style="32" customWidth="1"/>
    <col min="3" max="3" width="2.85546875" style="31" customWidth="1"/>
    <col min="4" max="4" width="18.5703125" style="31" customWidth="1"/>
    <col min="5" max="5" width="23.140625" style="31" customWidth="1"/>
    <col min="6" max="10" width="13.7109375" style="31" customWidth="1"/>
    <col min="11" max="12" width="15.42578125" style="31" customWidth="1"/>
    <col min="13" max="16384" width="9.140625" style="31"/>
  </cols>
  <sheetData>
    <row r="1" spans="2:12" ht="15.75" x14ac:dyDescent="0.25">
      <c r="B1" s="525" t="s">
        <v>309</v>
      </c>
      <c r="C1" s="526"/>
      <c r="D1" s="526"/>
      <c r="E1" s="526"/>
      <c r="F1" s="526"/>
      <c r="G1" s="526"/>
      <c r="H1" s="526"/>
      <c r="I1" s="526"/>
      <c r="J1" s="526"/>
      <c r="K1" s="526"/>
      <c r="L1" s="527"/>
    </row>
    <row r="2" spans="2:12" x14ac:dyDescent="0.25">
      <c r="B2" s="574" t="s">
        <v>128</v>
      </c>
      <c r="C2" s="575"/>
      <c r="D2" s="575"/>
      <c r="E2" s="575"/>
      <c r="F2" s="551">
        <f>'A. Project Summary'!E6</f>
        <v>0</v>
      </c>
      <c r="G2" s="551"/>
      <c r="H2" s="551"/>
      <c r="I2" s="551"/>
      <c r="J2" s="551"/>
      <c r="K2" s="551"/>
      <c r="L2" s="552"/>
    </row>
    <row r="3" spans="2:12" x14ac:dyDescent="0.25">
      <c r="B3" s="576" t="s">
        <v>119</v>
      </c>
      <c r="C3" s="577"/>
      <c r="D3" s="577"/>
      <c r="E3" s="577"/>
      <c r="F3" s="578">
        <f>'A. Project Summary'!E8</f>
        <v>0</v>
      </c>
      <c r="G3" s="578"/>
      <c r="H3" s="578"/>
      <c r="I3" s="578"/>
      <c r="J3" s="578"/>
      <c r="K3" s="578"/>
      <c r="L3" s="579"/>
    </row>
    <row r="4" spans="2:12" x14ac:dyDescent="0.25">
      <c r="B4" s="89"/>
      <c r="C4" s="43"/>
      <c r="D4" s="43"/>
      <c r="E4" s="43"/>
      <c r="F4" s="43"/>
      <c r="G4" s="43"/>
      <c r="H4" s="43"/>
      <c r="I4" s="43"/>
      <c r="J4" s="43"/>
      <c r="K4" s="43"/>
      <c r="L4" s="43"/>
    </row>
    <row r="5" spans="2:12" ht="45" customHeight="1" x14ac:dyDescent="0.25">
      <c r="B5" s="608" t="s">
        <v>333</v>
      </c>
      <c r="C5" s="608"/>
      <c r="D5" s="608"/>
      <c r="E5" s="608"/>
      <c r="F5" s="608"/>
      <c r="G5" s="608"/>
      <c r="H5" s="608"/>
      <c r="I5" s="608"/>
      <c r="J5" s="608"/>
      <c r="K5" s="608"/>
      <c r="L5" s="608"/>
    </row>
    <row r="6" spans="2:12" x14ac:dyDescent="0.25">
      <c r="B6" s="89"/>
      <c r="C6" s="43"/>
      <c r="D6" s="43"/>
      <c r="E6" s="43"/>
      <c r="F6" s="43"/>
      <c r="G6" s="43"/>
      <c r="H6" s="43"/>
      <c r="I6" s="43"/>
      <c r="J6" s="43"/>
      <c r="K6" s="43"/>
      <c r="L6" s="43"/>
    </row>
    <row r="7" spans="2:12" ht="15" customHeight="1" x14ac:dyDescent="0.25">
      <c r="B7" s="615" t="s">
        <v>225</v>
      </c>
      <c r="C7" s="616"/>
      <c r="D7" s="616"/>
      <c r="E7" s="617"/>
      <c r="F7" s="628" t="s">
        <v>226</v>
      </c>
      <c r="G7" s="629"/>
      <c r="H7" s="629"/>
      <c r="I7" s="629"/>
      <c r="J7" s="630"/>
      <c r="K7" s="631" t="s">
        <v>228</v>
      </c>
      <c r="L7" s="631" t="s">
        <v>230</v>
      </c>
    </row>
    <row r="8" spans="2:12" x14ac:dyDescent="0.25">
      <c r="B8" s="618"/>
      <c r="C8" s="619"/>
      <c r="D8" s="619"/>
      <c r="E8" s="620"/>
      <c r="F8" s="628" t="s">
        <v>227</v>
      </c>
      <c r="G8" s="629"/>
      <c r="H8" s="629"/>
      <c r="I8" s="630"/>
      <c r="J8" s="143" t="s">
        <v>154</v>
      </c>
      <c r="K8" s="632"/>
      <c r="L8" s="632"/>
    </row>
    <row r="9" spans="2:12" ht="45" customHeight="1" x14ac:dyDescent="0.25">
      <c r="B9" s="621"/>
      <c r="C9" s="622"/>
      <c r="D9" s="622"/>
      <c r="E9" s="623"/>
      <c r="F9" s="144" t="s">
        <v>231</v>
      </c>
      <c r="G9" s="144" t="s">
        <v>232</v>
      </c>
      <c r="H9" s="144" t="s">
        <v>233</v>
      </c>
      <c r="I9" s="144" t="s">
        <v>234</v>
      </c>
      <c r="J9" s="145"/>
      <c r="K9" s="633"/>
      <c r="L9" s="633"/>
    </row>
    <row r="10" spans="2:12" x14ac:dyDescent="0.25">
      <c r="B10" s="240" t="s">
        <v>12</v>
      </c>
      <c r="C10" s="624" t="s">
        <v>229</v>
      </c>
      <c r="D10" s="624"/>
      <c r="E10" s="624"/>
      <c r="F10" s="624"/>
      <c r="G10" s="624"/>
      <c r="H10" s="624"/>
      <c r="I10" s="624"/>
      <c r="J10" s="624"/>
      <c r="K10" s="624"/>
      <c r="L10" s="625"/>
    </row>
    <row r="11" spans="2:12" ht="14.1" customHeight="1" x14ac:dyDescent="0.25">
      <c r="B11" s="89"/>
      <c r="C11" s="59" t="s">
        <v>24</v>
      </c>
      <c r="D11" s="541" t="s">
        <v>179</v>
      </c>
      <c r="E11" s="542"/>
      <c r="F11" s="146"/>
      <c r="G11" s="146"/>
      <c r="H11" s="146"/>
      <c r="I11" s="146"/>
      <c r="J11" s="146"/>
      <c r="K11" s="146"/>
      <c r="L11" s="147">
        <f>SUM(F11:K11)</f>
        <v>0</v>
      </c>
    </row>
    <row r="12" spans="2:12" ht="14.1" customHeight="1" x14ac:dyDescent="0.25">
      <c r="B12" s="89"/>
      <c r="C12" s="47" t="s">
        <v>28</v>
      </c>
      <c r="D12" s="634" t="s">
        <v>250</v>
      </c>
      <c r="E12" s="635"/>
      <c r="F12" s="146"/>
      <c r="G12" s="146"/>
      <c r="H12" s="146"/>
      <c r="I12" s="146"/>
      <c r="J12" s="146"/>
      <c r="K12" s="146"/>
      <c r="L12" s="147">
        <f t="shared" ref="L12:L16" si="0">SUM(F12:K12)</f>
        <v>0</v>
      </c>
    </row>
    <row r="13" spans="2:12" ht="14.1" customHeight="1" x14ac:dyDescent="0.25">
      <c r="B13" s="89"/>
      <c r="C13" s="47" t="s">
        <v>29</v>
      </c>
      <c r="D13" s="539" t="s">
        <v>181</v>
      </c>
      <c r="E13" s="540"/>
      <c r="F13" s="146"/>
      <c r="G13" s="146"/>
      <c r="H13" s="146"/>
      <c r="I13" s="146"/>
      <c r="J13" s="146"/>
      <c r="K13" s="146"/>
      <c r="L13" s="147">
        <f t="shared" si="0"/>
        <v>0</v>
      </c>
    </row>
    <row r="14" spans="2:12" ht="14.1" customHeight="1" x14ac:dyDescent="0.25">
      <c r="B14" s="89"/>
      <c r="C14" s="47" t="s">
        <v>30</v>
      </c>
      <c r="D14" s="539" t="s">
        <v>8</v>
      </c>
      <c r="E14" s="540"/>
      <c r="F14" s="146"/>
      <c r="G14" s="146"/>
      <c r="H14" s="146"/>
      <c r="I14" s="146"/>
      <c r="J14" s="146"/>
      <c r="K14" s="146"/>
      <c r="L14" s="147">
        <f t="shared" si="0"/>
        <v>0</v>
      </c>
    </row>
    <row r="15" spans="2:12" ht="14.1" customHeight="1" x14ac:dyDescent="0.25">
      <c r="B15" s="89"/>
      <c r="C15" s="47" t="s">
        <v>31</v>
      </c>
      <c r="D15" s="539" t="s">
        <v>182</v>
      </c>
      <c r="E15" s="540"/>
      <c r="F15" s="146"/>
      <c r="G15" s="146"/>
      <c r="H15" s="146"/>
      <c r="I15" s="146"/>
      <c r="J15" s="146"/>
      <c r="K15" s="146"/>
      <c r="L15" s="147">
        <f t="shared" si="0"/>
        <v>0</v>
      </c>
    </row>
    <row r="16" spans="2:12" ht="14.1" customHeight="1" x14ac:dyDescent="0.25">
      <c r="B16" s="89"/>
      <c r="C16" s="57" t="s">
        <v>33</v>
      </c>
      <c r="D16" s="58" t="s">
        <v>95</v>
      </c>
      <c r="E16" s="148"/>
      <c r="F16" s="149"/>
      <c r="G16" s="149"/>
      <c r="H16" s="149"/>
      <c r="I16" s="149"/>
      <c r="J16" s="149"/>
      <c r="K16" s="149"/>
      <c r="L16" s="147">
        <f t="shared" si="0"/>
        <v>0</v>
      </c>
    </row>
    <row r="17" spans="2:12" x14ac:dyDescent="0.25">
      <c r="B17" s="240" t="s">
        <v>13</v>
      </c>
      <c r="C17" s="624" t="s">
        <v>184</v>
      </c>
      <c r="D17" s="624"/>
      <c r="E17" s="624"/>
      <c r="F17" s="243"/>
      <c r="G17" s="243"/>
      <c r="H17" s="243"/>
      <c r="I17" s="243"/>
      <c r="J17" s="243"/>
      <c r="K17" s="243"/>
      <c r="L17" s="244"/>
    </row>
    <row r="18" spans="2:12" ht="14.1" customHeight="1" x14ac:dyDescent="0.25">
      <c r="B18" s="89"/>
      <c r="C18" s="59" t="s">
        <v>24</v>
      </c>
      <c r="D18" s="541" t="s">
        <v>251</v>
      </c>
      <c r="E18" s="542"/>
      <c r="F18" s="150"/>
      <c r="G18" s="150"/>
      <c r="H18" s="150"/>
      <c r="I18" s="150"/>
      <c r="J18" s="150"/>
      <c r="K18" s="150"/>
      <c r="L18" s="151">
        <f>SUM(F18:K18)</f>
        <v>0</v>
      </c>
    </row>
    <row r="19" spans="2:12" ht="14.1" customHeight="1" x14ac:dyDescent="0.25">
      <c r="B19" s="89"/>
      <c r="C19" s="47" t="s">
        <v>28</v>
      </c>
      <c r="D19" s="539" t="s">
        <v>252</v>
      </c>
      <c r="E19" s="540"/>
      <c r="F19" s="146"/>
      <c r="G19" s="146"/>
      <c r="H19" s="146"/>
      <c r="I19" s="146"/>
      <c r="J19" s="146"/>
      <c r="K19" s="146"/>
      <c r="L19" s="151">
        <f>SUM(F19:K19)</f>
        <v>0</v>
      </c>
    </row>
    <row r="20" spans="2:12" ht="14.1" customHeight="1" x14ac:dyDescent="0.25">
      <c r="B20" s="89"/>
      <c r="C20" s="47" t="s">
        <v>29</v>
      </c>
      <c r="D20" s="539" t="s">
        <v>188</v>
      </c>
      <c r="E20" s="540"/>
      <c r="F20" s="146"/>
      <c r="G20" s="146"/>
      <c r="H20" s="146"/>
      <c r="I20" s="146"/>
      <c r="J20" s="146"/>
      <c r="K20" s="146"/>
      <c r="L20" s="151">
        <f t="shared" ref="L20:L21" si="1">SUM(F20:K20)</f>
        <v>0</v>
      </c>
    </row>
    <row r="21" spans="2:12" ht="14.1" customHeight="1" x14ac:dyDescent="0.25">
      <c r="B21" s="89"/>
      <c r="C21" s="57" t="s">
        <v>30</v>
      </c>
      <c r="D21" s="58" t="s">
        <v>95</v>
      </c>
      <c r="E21" s="148"/>
      <c r="F21" s="149"/>
      <c r="G21" s="149"/>
      <c r="H21" s="149"/>
      <c r="I21" s="149"/>
      <c r="J21" s="149"/>
      <c r="K21" s="149"/>
      <c r="L21" s="151">
        <f t="shared" si="1"/>
        <v>0</v>
      </c>
    </row>
    <row r="22" spans="2:12" x14ac:dyDescent="0.25">
      <c r="B22" s="240" t="s">
        <v>14</v>
      </c>
      <c r="C22" s="624" t="s">
        <v>189</v>
      </c>
      <c r="D22" s="624"/>
      <c r="E22" s="624"/>
      <c r="F22" s="243"/>
      <c r="G22" s="243"/>
      <c r="H22" s="243"/>
      <c r="I22" s="243"/>
      <c r="J22" s="243"/>
      <c r="K22" s="243"/>
      <c r="L22" s="244"/>
    </row>
    <row r="23" spans="2:12" ht="14.1" customHeight="1" x14ac:dyDescent="0.25">
      <c r="B23" s="89"/>
      <c r="C23" s="59" t="s">
        <v>24</v>
      </c>
      <c r="D23" s="541" t="s">
        <v>253</v>
      </c>
      <c r="E23" s="542"/>
      <c r="F23" s="146"/>
      <c r="G23" s="146"/>
      <c r="H23" s="146"/>
      <c r="I23" s="146"/>
      <c r="J23" s="146"/>
      <c r="K23" s="146"/>
      <c r="L23" s="147">
        <f>SUM(F23:K23)</f>
        <v>0</v>
      </c>
    </row>
    <row r="24" spans="2:12" ht="14.1" customHeight="1" x14ac:dyDescent="0.25">
      <c r="B24" s="89"/>
      <c r="C24" s="47" t="s">
        <v>28</v>
      </c>
      <c r="D24" s="539" t="s">
        <v>199</v>
      </c>
      <c r="E24" s="540"/>
      <c r="F24" s="146"/>
      <c r="G24" s="146"/>
      <c r="H24" s="146"/>
      <c r="I24" s="146"/>
      <c r="J24" s="146"/>
      <c r="K24" s="146"/>
      <c r="L24" s="147">
        <f t="shared" ref="L24:L30" si="2">SUM(F24:K24)</f>
        <v>0</v>
      </c>
    </row>
    <row r="25" spans="2:12" ht="14.1" customHeight="1" x14ac:dyDescent="0.25">
      <c r="B25" s="89"/>
      <c r="C25" s="47" t="s">
        <v>29</v>
      </c>
      <c r="D25" s="539" t="s">
        <v>198</v>
      </c>
      <c r="E25" s="540"/>
      <c r="F25" s="146"/>
      <c r="G25" s="146"/>
      <c r="H25" s="146"/>
      <c r="I25" s="146"/>
      <c r="J25" s="146"/>
      <c r="K25" s="146"/>
      <c r="L25" s="147">
        <f t="shared" si="2"/>
        <v>0</v>
      </c>
    </row>
    <row r="26" spans="2:12" ht="14.1" customHeight="1" x14ac:dyDescent="0.25">
      <c r="B26" s="89"/>
      <c r="C26" s="47" t="s">
        <v>30</v>
      </c>
      <c r="D26" s="539" t="s">
        <v>254</v>
      </c>
      <c r="E26" s="540"/>
      <c r="F26" s="146"/>
      <c r="G26" s="146"/>
      <c r="H26" s="146"/>
      <c r="I26" s="146"/>
      <c r="J26" s="146"/>
      <c r="K26" s="146"/>
      <c r="L26" s="147">
        <f t="shared" si="2"/>
        <v>0</v>
      </c>
    </row>
    <row r="27" spans="2:12" ht="14.1" customHeight="1" x14ac:dyDescent="0.25">
      <c r="B27" s="89"/>
      <c r="C27" s="47" t="s">
        <v>31</v>
      </c>
      <c r="D27" s="539" t="s">
        <v>255</v>
      </c>
      <c r="E27" s="540"/>
      <c r="F27" s="146"/>
      <c r="G27" s="146"/>
      <c r="H27" s="146"/>
      <c r="I27" s="146"/>
      <c r="J27" s="146"/>
      <c r="K27" s="146"/>
      <c r="L27" s="147">
        <f t="shared" si="2"/>
        <v>0</v>
      </c>
    </row>
    <row r="28" spans="2:12" ht="14.1" customHeight="1" x14ac:dyDescent="0.25">
      <c r="B28" s="89"/>
      <c r="C28" s="47" t="s">
        <v>33</v>
      </c>
      <c r="D28" s="553" t="s">
        <v>201</v>
      </c>
      <c r="E28" s="554"/>
      <c r="F28" s="146"/>
      <c r="G28" s="146"/>
      <c r="H28" s="146"/>
      <c r="I28" s="146"/>
      <c r="J28" s="146"/>
      <c r="K28" s="146"/>
      <c r="L28" s="147">
        <f t="shared" si="2"/>
        <v>0</v>
      </c>
    </row>
    <row r="29" spans="2:12" ht="14.1" customHeight="1" x14ac:dyDescent="0.25">
      <c r="B29" s="89"/>
      <c r="C29" s="57" t="s">
        <v>38</v>
      </c>
      <c r="D29" s="553" t="s">
        <v>332</v>
      </c>
      <c r="E29" s="554"/>
      <c r="F29" s="146"/>
      <c r="G29" s="146"/>
      <c r="H29" s="146"/>
      <c r="I29" s="146"/>
      <c r="J29" s="146"/>
      <c r="K29" s="146"/>
      <c r="L29" s="147">
        <f t="shared" si="2"/>
        <v>0</v>
      </c>
    </row>
    <row r="30" spans="2:12" ht="14.1" customHeight="1" x14ac:dyDescent="0.25">
      <c r="B30" s="89"/>
      <c r="C30" s="57" t="s">
        <v>331</v>
      </c>
      <c r="D30" s="58" t="s">
        <v>95</v>
      </c>
      <c r="E30" s="148"/>
      <c r="F30" s="146"/>
      <c r="G30" s="146"/>
      <c r="H30" s="146"/>
      <c r="I30" s="146"/>
      <c r="J30" s="146"/>
      <c r="K30" s="146"/>
      <c r="L30" s="147">
        <f t="shared" si="2"/>
        <v>0</v>
      </c>
    </row>
    <row r="31" spans="2:12" x14ac:dyDescent="0.25">
      <c r="B31" s="240" t="s">
        <v>15</v>
      </c>
      <c r="C31" s="626" t="s">
        <v>242</v>
      </c>
      <c r="D31" s="626"/>
      <c r="E31" s="626"/>
      <c r="F31" s="243"/>
      <c r="G31" s="243"/>
      <c r="H31" s="243"/>
      <c r="I31" s="243"/>
      <c r="J31" s="243"/>
      <c r="K31" s="243"/>
      <c r="L31" s="245"/>
    </row>
    <row r="32" spans="2:12" ht="14.1" customHeight="1" x14ac:dyDescent="0.25">
      <c r="B32" s="89"/>
      <c r="C32" s="47" t="s">
        <v>24</v>
      </c>
      <c r="D32" s="539" t="s">
        <v>195</v>
      </c>
      <c r="E32" s="540"/>
      <c r="F32" s="152"/>
      <c r="G32" s="153"/>
      <c r="H32" s="153"/>
      <c r="I32" s="153"/>
      <c r="J32" s="153"/>
      <c r="K32" s="153"/>
      <c r="L32" s="147">
        <f>SUM(F32:K32)</f>
        <v>0</v>
      </c>
    </row>
    <row r="33" spans="2:12" ht="14.1" customHeight="1" x14ac:dyDescent="0.25">
      <c r="B33" s="89"/>
      <c r="C33" s="47" t="s">
        <v>28</v>
      </c>
      <c r="D33" s="539" t="s">
        <v>256</v>
      </c>
      <c r="E33" s="540"/>
      <c r="F33" s="152"/>
      <c r="G33" s="153"/>
      <c r="H33" s="153"/>
      <c r="I33" s="153"/>
      <c r="J33" s="153"/>
      <c r="K33" s="153"/>
      <c r="L33" s="147">
        <f t="shared" ref="L33:L36" si="3">SUM(F33:K33)</f>
        <v>0</v>
      </c>
    </row>
    <row r="34" spans="2:12" ht="14.1" customHeight="1" x14ac:dyDescent="0.25">
      <c r="B34" s="89"/>
      <c r="C34" s="47" t="s">
        <v>29</v>
      </c>
      <c r="D34" s="539" t="s">
        <v>235</v>
      </c>
      <c r="E34" s="540"/>
      <c r="F34" s="152"/>
      <c r="G34" s="153"/>
      <c r="H34" s="153"/>
      <c r="I34" s="153"/>
      <c r="J34" s="153"/>
      <c r="K34" s="153"/>
      <c r="L34" s="147">
        <f t="shared" si="3"/>
        <v>0</v>
      </c>
    </row>
    <row r="35" spans="2:12" ht="14.1" customHeight="1" x14ac:dyDescent="0.25">
      <c r="B35" s="89"/>
      <c r="C35" s="47" t="s">
        <v>30</v>
      </c>
      <c r="D35" s="539" t="s">
        <v>237</v>
      </c>
      <c r="E35" s="540"/>
      <c r="F35" s="152"/>
      <c r="G35" s="153"/>
      <c r="H35" s="153"/>
      <c r="I35" s="153"/>
      <c r="J35" s="153"/>
      <c r="K35" s="153"/>
      <c r="L35" s="147">
        <f t="shared" si="3"/>
        <v>0</v>
      </c>
    </row>
    <row r="36" spans="2:12" ht="14.1" customHeight="1" x14ac:dyDescent="0.25">
      <c r="B36" s="89"/>
      <c r="C36" s="47" t="s">
        <v>31</v>
      </c>
      <c r="D36" s="48" t="s">
        <v>95</v>
      </c>
      <c r="E36" s="154"/>
      <c r="F36" s="155"/>
      <c r="G36" s="155"/>
      <c r="H36" s="155"/>
      <c r="I36" s="155"/>
      <c r="J36" s="155"/>
      <c r="K36" s="155"/>
      <c r="L36" s="147">
        <f t="shared" si="3"/>
        <v>0</v>
      </c>
    </row>
    <row r="37" spans="2:12" x14ac:dyDescent="0.25">
      <c r="B37" s="240" t="s">
        <v>56</v>
      </c>
      <c r="C37" s="627" t="s">
        <v>203</v>
      </c>
      <c r="D37" s="627"/>
      <c r="E37" s="626"/>
      <c r="F37" s="246"/>
      <c r="G37" s="246"/>
      <c r="H37" s="246"/>
      <c r="I37" s="246"/>
      <c r="J37" s="246"/>
      <c r="K37" s="246"/>
      <c r="L37" s="247"/>
    </row>
    <row r="38" spans="2:12" ht="14.1" customHeight="1" x14ac:dyDescent="0.25">
      <c r="B38" s="89"/>
      <c r="C38" s="47" t="s">
        <v>24</v>
      </c>
      <c r="D38" s="539" t="s">
        <v>204</v>
      </c>
      <c r="E38" s="540"/>
      <c r="F38" s="156"/>
      <c r="G38" s="156"/>
      <c r="H38" s="156"/>
      <c r="I38" s="156"/>
      <c r="J38" s="156"/>
      <c r="K38" s="156"/>
      <c r="L38" s="151">
        <f>SUM(F38:K38)</f>
        <v>0</v>
      </c>
    </row>
    <row r="39" spans="2:12" ht="14.1" customHeight="1" x14ac:dyDescent="0.25">
      <c r="B39" s="89"/>
      <c r="C39" s="47" t="s">
        <v>28</v>
      </c>
      <c r="D39" s="539" t="s">
        <v>281</v>
      </c>
      <c r="E39" s="540"/>
      <c r="F39" s="153"/>
      <c r="G39" s="153"/>
      <c r="H39" s="153"/>
      <c r="I39" s="153"/>
      <c r="J39" s="153"/>
      <c r="K39" s="153"/>
      <c r="L39" s="151">
        <f t="shared" ref="L39:L45" si="4">SUM(F39:K39)</f>
        <v>0</v>
      </c>
    </row>
    <row r="40" spans="2:12" ht="14.1" customHeight="1" x14ac:dyDescent="0.25">
      <c r="B40" s="89"/>
      <c r="C40" s="47" t="s">
        <v>29</v>
      </c>
      <c r="D40" s="539" t="s">
        <v>282</v>
      </c>
      <c r="E40" s="540"/>
      <c r="F40" s="153"/>
      <c r="G40" s="153"/>
      <c r="H40" s="153"/>
      <c r="I40" s="153"/>
      <c r="J40" s="153"/>
      <c r="K40" s="153"/>
      <c r="L40" s="151">
        <f t="shared" si="4"/>
        <v>0</v>
      </c>
    </row>
    <row r="41" spans="2:12" ht="14.1" customHeight="1" x14ac:dyDescent="0.25">
      <c r="B41" s="89"/>
      <c r="C41" s="47" t="s">
        <v>30</v>
      </c>
      <c r="D41" s="539" t="s">
        <v>283</v>
      </c>
      <c r="E41" s="540"/>
      <c r="F41" s="153"/>
      <c r="G41" s="153"/>
      <c r="H41" s="153"/>
      <c r="I41" s="153"/>
      <c r="J41" s="153"/>
      <c r="K41" s="153"/>
      <c r="L41" s="151">
        <f t="shared" si="4"/>
        <v>0</v>
      </c>
    </row>
    <row r="42" spans="2:12" ht="14.1" customHeight="1" x14ac:dyDescent="0.25">
      <c r="B42" s="89"/>
      <c r="C42" s="47" t="s">
        <v>31</v>
      </c>
      <c r="D42" s="539" t="s">
        <v>205</v>
      </c>
      <c r="E42" s="540"/>
      <c r="F42" s="153"/>
      <c r="G42" s="153"/>
      <c r="H42" s="153"/>
      <c r="I42" s="153"/>
      <c r="J42" s="153"/>
      <c r="K42" s="153"/>
      <c r="L42" s="151">
        <f t="shared" si="4"/>
        <v>0</v>
      </c>
    </row>
    <row r="43" spans="2:12" ht="14.1" customHeight="1" x14ac:dyDescent="0.25">
      <c r="B43" s="89"/>
      <c r="C43" s="47" t="s">
        <v>33</v>
      </c>
      <c r="D43" s="539" t="s">
        <v>206</v>
      </c>
      <c r="E43" s="540"/>
      <c r="F43" s="153"/>
      <c r="G43" s="153"/>
      <c r="H43" s="153"/>
      <c r="I43" s="153"/>
      <c r="J43" s="153"/>
      <c r="K43" s="153"/>
      <c r="L43" s="151">
        <f t="shared" si="4"/>
        <v>0</v>
      </c>
    </row>
    <row r="44" spans="2:12" ht="14.1" customHeight="1" x14ac:dyDescent="0.25">
      <c r="B44" s="89"/>
      <c r="C44" s="47" t="s">
        <v>38</v>
      </c>
      <c r="D44" s="539" t="s">
        <v>207</v>
      </c>
      <c r="E44" s="540"/>
      <c r="F44" s="153"/>
      <c r="G44" s="153"/>
      <c r="H44" s="153"/>
      <c r="I44" s="153"/>
      <c r="J44" s="153"/>
      <c r="K44" s="153"/>
      <c r="L44" s="151">
        <f t="shared" si="4"/>
        <v>0</v>
      </c>
    </row>
    <row r="45" spans="2:12" ht="14.1" customHeight="1" x14ac:dyDescent="0.25">
      <c r="B45" s="89"/>
      <c r="C45" s="59" t="s">
        <v>39</v>
      </c>
      <c r="D45" s="64" t="s">
        <v>95</v>
      </c>
      <c r="E45" s="157"/>
      <c r="F45" s="155"/>
      <c r="G45" s="155"/>
      <c r="H45" s="155"/>
      <c r="I45" s="155"/>
      <c r="J45" s="155"/>
      <c r="K45" s="155"/>
      <c r="L45" s="151">
        <f t="shared" si="4"/>
        <v>0</v>
      </c>
    </row>
    <row r="46" spans="2:12" x14ac:dyDescent="0.25">
      <c r="B46" s="240" t="s">
        <v>66</v>
      </c>
      <c r="C46" s="626" t="s">
        <v>209</v>
      </c>
      <c r="D46" s="626"/>
      <c r="E46" s="626"/>
      <c r="F46" s="243"/>
      <c r="G46" s="243"/>
      <c r="H46" s="243"/>
      <c r="I46" s="243"/>
      <c r="J46" s="243"/>
      <c r="K46" s="243"/>
      <c r="L46" s="248"/>
    </row>
    <row r="47" spans="2:12" ht="14.1" customHeight="1" x14ac:dyDescent="0.25">
      <c r="B47" s="89"/>
      <c r="C47" s="47" t="s">
        <v>24</v>
      </c>
      <c r="D47" s="539" t="s">
        <v>211</v>
      </c>
      <c r="E47" s="540"/>
      <c r="F47" s="156"/>
      <c r="G47" s="156"/>
      <c r="H47" s="156"/>
      <c r="I47" s="156"/>
      <c r="J47" s="156"/>
      <c r="K47" s="156"/>
      <c r="L47" s="151">
        <f>SUM(F47:K47)</f>
        <v>0</v>
      </c>
    </row>
    <row r="48" spans="2:12" ht="14.1" customHeight="1" x14ac:dyDescent="0.25">
      <c r="B48" s="89"/>
      <c r="C48" s="47" t="s">
        <v>28</v>
      </c>
      <c r="D48" s="539" t="s">
        <v>210</v>
      </c>
      <c r="E48" s="540"/>
      <c r="F48" s="153"/>
      <c r="G48" s="153"/>
      <c r="H48" s="153"/>
      <c r="I48" s="153"/>
      <c r="J48" s="153"/>
      <c r="K48" s="153"/>
      <c r="L48" s="151">
        <f>SUM(F48:K48)</f>
        <v>0</v>
      </c>
    </row>
    <row r="49" spans="2:12" ht="14.1" customHeight="1" x14ac:dyDescent="0.25">
      <c r="B49" s="89"/>
      <c r="C49" s="47" t="s">
        <v>29</v>
      </c>
      <c r="D49" s="539" t="s">
        <v>212</v>
      </c>
      <c r="E49" s="540"/>
      <c r="F49" s="153"/>
      <c r="G49" s="153"/>
      <c r="H49" s="153"/>
      <c r="I49" s="153"/>
      <c r="J49" s="153"/>
      <c r="K49" s="153"/>
      <c r="L49" s="151">
        <f t="shared" ref="L49" si="5">SUM(F49:K49)</f>
        <v>0</v>
      </c>
    </row>
    <row r="50" spans="2:12" ht="14.1" customHeight="1" x14ac:dyDescent="0.25">
      <c r="B50" s="89"/>
      <c r="C50" s="59" t="s">
        <v>30</v>
      </c>
      <c r="D50" s="64" t="s">
        <v>95</v>
      </c>
      <c r="E50" s="158"/>
      <c r="F50" s="149"/>
      <c r="G50" s="149"/>
      <c r="H50" s="149"/>
      <c r="I50" s="149"/>
      <c r="J50" s="149"/>
      <c r="K50" s="149"/>
      <c r="L50" s="151">
        <f>SUM(F50:K50)</f>
        <v>0</v>
      </c>
    </row>
    <row r="51" spans="2:12" x14ac:dyDescent="0.25">
      <c r="B51" s="240" t="s">
        <v>103</v>
      </c>
      <c r="C51" s="626" t="s">
        <v>236</v>
      </c>
      <c r="D51" s="626"/>
      <c r="E51" s="626"/>
      <c r="F51" s="249"/>
      <c r="G51" s="249"/>
      <c r="H51" s="249"/>
      <c r="I51" s="249"/>
      <c r="J51" s="249"/>
      <c r="K51" s="249"/>
      <c r="L51" s="247"/>
    </row>
    <row r="52" spans="2:12" ht="14.1" customHeight="1" x14ac:dyDescent="0.25">
      <c r="B52" s="89"/>
      <c r="C52" s="47" t="s">
        <v>24</v>
      </c>
      <c r="D52" s="539" t="s">
        <v>192</v>
      </c>
      <c r="E52" s="540"/>
      <c r="F52" s="156"/>
      <c r="G52" s="156"/>
      <c r="H52" s="156"/>
      <c r="I52" s="156"/>
      <c r="J52" s="156"/>
      <c r="K52" s="156"/>
      <c r="L52" s="147">
        <f t="shared" ref="L52:L58" si="6">SUM(F52:K52)</f>
        <v>0</v>
      </c>
    </row>
    <row r="53" spans="2:12" ht="14.1" customHeight="1" x14ac:dyDescent="0.25">
      <c r="B53" s="89"/>
      <c r="C53" s="47" t="s">
        <v>28</v>
      </c>
      <c r="D53" s="539" t="s">
        <v>191</v>
      </c>
      <c r="E53" s="540"/>
      <c r="F53" s="156"/>
      <c r="G53" s="156"/>
      <c r="H53" s="156"/>
      <c r="I53" s="156"/>
      <c r="J53" s="156"/>
      <c r="K53" s="156"/>
      <c r="L53" s="147">
        <f t="shared" si="6"/>
        <v>0</v>
      </c>
    </row>
    <row r="54" spans="2:12" ht="14.1" customHeight="1" x14ac:dyDescent="0.25">
      <c r="B54" s="89"/>
      <c r="C54" s="47" t="s">
        <v>29</v>
      </c>
      <c r="D54" s="539" t="s">
        <v>193</v>
      </c>
      <c r="E54" s="540"/>
      <c r="F54" s="156"/>
      <c r="G54" s="156"/>
      <c r="H54" s="156"/>
      <c r="I54" s="156"/>
      <c r="J54" s="156"/>
      <c r="K54" s="156"/>
      <c r="L54" s="147">
        <f t="shared" si="6"/>
        <v>0</v>
      </c>
    </row>
    <row r="55" spans="2:12" ht="14.1" customHeight="1" x14ac:dyDescent="0.25">
      <c r="B55" s="89"/>
      <c r="C55" s="47" t="s">
        <v>30</v>
      </c>
      <c r="D55" s="539" t="s">
        <v>202</v>
      </c>
      <c r="E55" s="540"/>
      <c r="F55" s="156"/>
      <c r="G55" s="156"/>
      <c r="H55" s="156"/>
      <c r="I55" s="156"/>
      <c r="J55" s="156"/>
      <c r="K55" s="156"/>
      <c r="L55" s="147">
        <f t="shared" si="6"/>
        <v>0</v>
      </c>
    </row>
    <row r="56" spans="2:12" ht="14.1" customHeight="1" x14ac:dyDescent="0.25">
      <c r="B56" s="89"/>
      <c r="C56" s="47" t="s">
        <v>31</v>
      </c>
      <c r="D56" s="539" t="s">
        <v>238</v>
      </c>
      <c r="E56" s="540"/>
      <c r="F56" s="159"/>
      <c r="G56" s="159"/>
      <c r="H56" s="159"/>
      <c r="I56" s="159"/>
      <c r="J56" s="159"/>
      <c r="K56" s="156"/>
      <c r="L56" s="147">
        <f t="shared" si="6"/>
        <v>0</v>
      </c>
    </row>
    <row r="57" spans="2:12" ht="14.1" customHeight="1" x14ac:dyDescent="0.25">
      <c r="B57" s="89"/>
      <c r="C57" s="160" t="s">
        <v>33</v>
      </c>
      <c r="D57" s="541" t="s">
        <v>239</v>
      </c>
      <c r="E57" s="542"/>
      <c r="F57" s="161"/>
      <c r="G57" s="153"/>
      <c r="H57" s="161"/>
      <c r="I57" s="161"/>
      <c r="J57" s="161"/>
      <c r="K57" s="153"/>
      <c r="L57" s="147">
        <f t="shared" si="6"/>
        <v>0</v>
      </c>
    </row>
    <row r="58" spans="2:12" ht="14.1" customHeight="1" x14ac:dyDescent="0.25">
      <c r="B58" s="89"/>
      <c r="C58" s="57" t="s">
        <v>38</v>
      </c>
      <c r="D58" s="539" t="s">
        <v>240</v>
      </c>
      <c r="E58" s="540"/>
      <c r="F58" s="161"/>
      <c r="G58" s="153"/>
      <c r="H58" s="161"/>
      <c r="I58" s="161"/>
      <c r="J58" s="161"/>
      <c r="K58" s="153"/>
      <c r="L58" s="147">
        <f t="shared" si="6"/>
        <v>0</v>
      </c>
    </row>
    <row r="59" spans="2:12" ht="14.1" customHeight="1" x14ac:dyDescent="0.25">
      <c r="B59" s="89"/>
      <c r="C59" s="57" t="s">
        <v>39</v>
      </c>
      <c r="D59" s="539" t="s">
        <v>241</v>
      </c>
      <c r="E59" s="540"/>
      <c r="F59" s="153"/>
      <c r="G59" s="161"/>
      <c r="H59" s="153"/>
      <c r="I59" s="161"/>
      <c r="J59" s="161"/>
      <c r="K59" s="153"/>
      <c r="L59" s="147">
        <f>SUM(F59:K59)</f>
        <v>0</v>
      </c>
    </row>
    <row r="60" spans="2:12" ht="14.1" customHeight="1" x14ac:dyDescent="0.25">
      <c r="B60" s="89"/>
      <c r="C60" s="57" t="s">
        <v>45</v>
      </c>
      <c r="D60" s="58" t="s">
        <v>95</v>
      </c>
      <c r="E60" s="124"/>
      <c r="F60" s="155"/>
      <c r="G60" s="155"/>
      <c r="H60" s="155"/>
      <c r="I60" s="155"/>
      <c r="J60" s="155"/>
      <c r="K60" s="155"/>
      <c r="L60" s="147">
        <f>SUM(F60:K60)</f>
        <v>0</v>
      </c>
    </row>
    <row r="61" spans="2:12" x14ac:dyDescent="0.25">
      <c r="B61" s="240" t="s">
        <v>215</v>
      </c>
      <c r="C61" s="624" t="s">
        <v>259</v>
      </c>
      <c r="D61" s="624"/>
      <c r="E61" s="624"/>
      <c r="F61" s="241"/>
      <c r="G61" s="241"/>
      <c r="H61" s="241"/>
      <c r="I61" s="241"/>
      <c r="J61" s="241"/>
      <c r="K61" s="241"/>
      <c r="L61" s="242"/>
    </row>
    <row r="62" spans="2:12" ht="14.1" customHeight="1" x14ac:dyDescent="0.25">
      <c r="B62" s="89"/>
      <c r="C62" s="47" t="s">
        <v>24</v>
      </c>
      <c r="D62" s="539" t="s">
        <v>316</v>
      </c>
      <c r="E62" s="540"/>
      <c r="F62" s="153"/>
      <c r="G62" s="161"/>
      <c r="H62" s="153"/>
      <c r="I62" s="161"/>
      <c r="J62" s="153"/>
      <c r="K62" s="153"/>
      <c r="L62" s="239">
        <f>SUM(F62:K62)</f>
        <v>0</v>
      </c>
    </row>
    <row r="63" spans="2:12" ht="15" customHeight="1" x14ac:dyDescent="0.25">
      <c r="B63" s="240" t="s">
        <v>216</v>
      </c>
      <c r="C63" s="624" t="s">
        <v>214</v>
      </c>
      <c r="D63" s="624"/>
      <c r="E63" s="624"/>
      <c r="F63" s="246"/>
      <c r="G63" s="246"/>
      <c r="H63" s="246"/>
      <c r="I63" s="246"/>
      <c r="J63" s="246"/>
      <c r="K63" s="250"/>
      <c r="L63" s="251"/>
    </row>
    <row r="64" spans="2:12" ht="14.1" customHeight="1" thickBot="1" x14ac:dyDescent="0.3">
      <c r="B64" s="89"/>
      <c r="C64" s="57" t="s">
        <v>24</v>
      </c>
      <c r="D64" s="641" t="s">
        <v>65</v>
      </c>
      <c r="E64" s="642"/>
      <c r="F64" s="162"/>
      <c r="G64" s="162"/>
      <c r="H64" s="162"/>
      <c r="I64" s="162"/>
      <c r="J64" s="162"/>
      <c r="K64" s="162"/>
      <c r="L64" s="163">
        <f>SUM(F64:K64)</f>
        <v>0</v>
      </c>
    </row>
    <row r="65" spans="2:12" ht="30" customHeight="1" thickBot="1" x14ac:dyDescent="0.3">
      <c r="B65" s="164" t="s">
        <v>217</v>
      </c>
      <c r="C65" s="639" t="s">
        <v>317</v>
      </c>
      <c r="D65" s="639"/>
      <c r="E65" s="640"/>
      <c r="F65" s="165">
        <f>SUM(F11:F64)</f>
        <v>0</v>
      </c>
      <c r="G65" s="165">
        <f t="shared" ref="G65:I65" si="7">SUM(G11:G64)</f>
        <v>0</v>
      </c>
      <c r="H65" s="165">
        <f t="shared" si="7"/>
        <v>0</v>
      </c>
      <c r="I65" s="165">
        <f t="shared" si="7"/>
        <v>0</v>
      </c>
      <c r="J65" s="166">
        <f>SUM(J11:J64)</f>
        <v>0</v>
      </c>
      <c r="K65" s="166">
        <f>SUM(K11:K64)</f>
        <v>0</v>
      </c>
      <c r="L65" s="167">
        <f>SUM(L11:L64)</f>
        <v>0</v>
      </c>
    </row>
    <row r="66" spans="2:12" ht="15" customHeight="1" x14ac:dyDescent="0.25">
      <c r="B66" s="168" t="s">
        <v>318</v>
      </c>
      <c r="C66" s="636" t="s">
        <v>315</v>
      </c>
      <c r="D66" s="636"/>
      <c r="E66" s="636"/>
      <c r="F66" s="169">
        <f>SUM(F11:F62)</f>
        <v>0</v>
      </c>
      <c r="G66" s="170"/>
      <c r="H66" s="170"/>
      <c r="I66" s="170"/>
      <c r="J66" s="170"/>
      <c r="K66" s="170"/>
      <c r="L66" s="170"/>
    </row>
    <row r="67" spans="2:12" x14ac:dyDescent="0.25">
      <c r="B67" s="43"/>
      <c r="C67" s="637" t="s">
        <v>257</v>
      </c>
      <c r="D67" s="638"/>
      <c r="E67" s="638"/>
      <c r="F67" s="252" t="str">
        <f>IF(F65=0," ",F64/F66)</f>
        <v xml:space="preserve"> </v>
      </c>
      <c r="G67" s="43"/>
      <c r="I67" s="92"/>
      <c r="J67" s="643" t="s">
        <v>60</v>
      </c>
      <c r="K67" s="644"/>
      <c r="L67" s="253">
        <f>L65-L64-(SUM(F62:K62))</f>
        <v>0</v>
      </c>
    </row>
    <row r="68" spans="2:12" x14ac:dyDescent="0.25">
      <c r="B68" s="29"/>
      <c r="C68" s="30"/>
    </row>
    <row r="70" spans="2:12" x14ac:dyDescent="0.25">
      <c r="B70" s="29"/>
      <c r="C70" s="30"/>
    </row>
    <row r="71" spans="2:12" x14ac:dyDescent="0.25">
      <c r="B71" s="29"/>
      <c r="C71" s="30"/>
    </row>
  </sheetData>
  <sheetProtection algorithmName="SHA-512" hashValue="ra0WEIEk5ecpTIYsrvF/8v4hJLg/uKcYVl+taP77n1HGBb2yEz6Zuou2E4ym0KTl7YBAuoMBiq2VJtWD4cdAlw==" saltValue="djrVyicEBKeuWFGYrrQsLQ==" spinCount="100000" sheet="1" objects="1" scenarios="1"/>
  <protectedRanges>
    <protectedRange sqref="J9 F11:K16 F18:K21 F23:K30 F32:K36 F38:K45 F47:K50 F52:K55 K56:K60 E60:J60 F59 G57:G58 H59 F62 H62 J62:K62 F64:K64 E16 E21 E30 E36 E45 E50" name="EditableFields"/>
  </protectedRanges>
  <mergeCells count="63">
    <mergeCell ref="D58:E58"/>
    <mergeCell ref="D64:E64"/>
    <mergeCell ref="D41:E41"/>
    <mergeCell ref="D29:E29"/>
    <mergeCell ref="J67:K67"/>
    <mergeCell ref="D55:E55"/>
    <mergeCell ref="D56:E56"/>
    <mergeCell ref="D57:E57"/>
    <mergeCell ref="D38:E38"/>
    <mergeCell ref="D43:E43"/>
    <mergeCell ref="B5:L5"/>
    <mergeCell ref="C66:E66"/>
    <mergeCell ref="C67:E67"/>
    <mergeCell ref="C63:E63"/>
    <mergeCell ref="D35:E35"/>
    <mergeCell ref="D34:E34"/>
    <mergeCell ref="D33:E33"/>
    <mergeCell ref="D32:E32"/>
    <mergeCell ref="D48:E48"/>
    <mergeCell ref="D49:E49"/>
    <mergeCell ref="C65:E65"/>
    <mergeCell ref="C51:E51"/>
    <mergeCell ref="D59:E59"/>
    <mergeCell ref="C31:E31"/>
    <mergeCell ref="D62:E62"/>
    <mergeCell ref="D23:E23"/>
    <mergeCell ref="B1:L1"/>
    <mergeCell ref="F2:L2"/>
    <mergeCell ref="F3:L3"/>
    <mergeCell ref="C37:E37"/>
    <mergeCell ref="F7:J7"/>
    <mergeCell ref="L7:L9"/>
    <mergeCell ref="K7:K9"/>
    <mergeCell ref="D11:E11"/>
    <mergeCell ref="D12:E12"/>
    <mergeCell ref="D13:E13"/>
    <mergeCell ref="D14:E14"/>
    <mergeCell ref="D15:E15"/>
    <mergeCell ref="C22:E22"/>
    <mergeCell ref="B2:E2"/>
    <mergeCell ref="B3:E3"/>
    <mergeCell ref="F8:I8"/>
    <mergeCell ref="D24:E24"/>
    <mergeCell ref="D25:E25"/>
    <mergeCell ref="D26:E26"/>
    <mergeCell ref="D27:E27"/>
    <mergeCell ref="D28:E28"/>
    <mergeCell ref="B7:E9"/>
    <mergeCell ref="C17:E17"/>
    <mergeCell ref="C61:E61"/>
    <mergeCell ref="C10:L10"/>
    <mergeCell ref="D18:E18"/>
    <mergeCell ref="D19:E19"/>
    <mergeCell ref="D20:E20"/>
    <mergeCell ref="D54:E54"/>
    <mergeCell ref="D53:E53"/>
    <mergeCell ref="D47:E47"/>
    <mergeCell ref="C46:E46"/>
    <mergeCell ref="D44:E44"/>
    <mergeCell ref="D40:E40"/>
    <mergeCell ref="D39:E39"/>
    <mergeCell ref="D52:E52"/>
    <mergeCell ref="D42:E42"/>
  </mergeCells>
  <conditionalFormatting sqref="F64">
    <cfRule type="cellIs" dxfId="0" priority="4" operator="greaterThan">
      <formula>SUM($F$11:$F$62)*0.12</formula>
    </cfRule>
  </conditionalFormatting>
  <conditionalFormatting sqref="F67">
    <cfRule type="cellIs" dxfId="1" priority="3" operator="greaterThan">
      <formula>0.12</formula>
    </cfRule>
  </conditionalFormatting>
  <conditionalFormatting sqref="L62">
    <cfRule type="cellIs" dxfId="2" priority="1" operator="lessThan">
      <formula>(1000*HOMEUnits)</formula>
    </cfRule>
  </conditionalFormatting>
  <dataValidations count="4">
    <dataValidation allowBlank="1" showInputMessage="1" showErrorMessage="1" promptTitle="Developer Fee" prompt="Maximum 12% of HOME funds" sqref="D64:K64" xr:uid="{6956D7F7-3677-4397-900E-CD93D48A85B5}"/>
    <dataValidation allowBlank="1" showInputMessage="1" showErrorMessage="1" promptTitle="Total Development Costs" prompt="Equals the Total Project Cost minus the developer fee and any Direct Homebuyer Subsidy." sqref="L67 J67" xr:uid="{CC61A79F-0C9A-494C-B1A7-7FFB3E92E6BE}"/>
    <dataValidation allowBlank="1" showInputMessage="1" showErrorMessage="1" promptTitle="Donated Labor" prompt="Values should match the value of the donated labor identified in the D. Sources tab ($10 per hour of donated labor)." sqref="F29:K29" xr:uid="{281E9427-F574-4C1A-9852-33557D4A3D4D}"/>
    <dataValidation allowBlank="1" showInputMessage="1" showErrorMessage="1" promptTitle="Down Payment Assistance" prompt="*Lease to Purchase only; The City of Evansville requires a minimum of $10,000 of direct buyer subsidy, $1,000 of which must be HOME Down Payment Assistance. Other forms of direct buyer subsidy include Fair Market Value Reduction." sqref="D62:F62 H62 J62:K62" xr:uid="{5C91E918-C84C-48C6-B1CF-C1850CBA566D}"/>
  </dataValidations>
  <pageMargins left="0.25" right="0.25" top="0.5" bottom="0.5" header="0.3" footer="0.3"/>
  <pageSetup scale="7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57E61-F3BD-4756-9665-C212CFF9C59E}">
  <sheetPr>
    <tabColor theme="8" tint="0.79998168889431442"/>
  </sheetPr>
  <dimension ref="B1:M388"/>
  <sheetViews>
    <sheetView zoomScaleNormal="100" workbookViewId="0">
      <selection activeCell="G7" sqref="G7"/>
    </sheetView>
  </sheetViews>
  <sheetFormatPr defaultRowHeight="15" x14ac:dyDescent="0.25"/>
  <cols>
    <col min="1" max="1" width="9.140625" style="4"/>
    <col min="2" max="2" width="4" style="5" customWidth="1"/>
    <col min="3" max="3" width="3.5703125" style="34" customWidth="1"/>
    <col min="4" max="4" width="3.5703125" style="4" customWidth="1"/>
    <col min="5" max="5" width="16.28515625" style="4" customWidth="1"/>
    <col min="6" max="6" width="33.28515625" style="4" customWidth="1"/>
    <col min="7" max="7" width="18.42578125" style="4" customWidth="1"/>
    <col min="8" max="12" width="16.28515625" style="4" customWidth="1"/>
    <col min="13" max="13" width="18.28515625" style="4" customWidth="1"/>
    <col min="14" max="16384" width="9.140625" style="4"/>
  </cols>
  <sheetData>
    <row r="1" spans="2:13" ht="19.5" customHeight="1" x14ac:dyDescent="0.25">
      <c r="B1" s="559" t="s">
        <v>325</v>
      </c>
      <c r="C1" s="560"/>
      <c r="D1" s="560"/>
      <c r="E1" s="560"/>
      <c r="F1" s="560"/>
      <c r="G1" s="560"/>
      <c r="H1" s="560"/>
      <c r="I1" s="560"/>
      <c r="J1" s="560"/>
      <c r="K1" s="560"/>
      <c r="L1" s="560"/>
      <c r="M1" s="561"/>
    </row>
    <row r="2" spans="2:13" x14ac:dyDescent="0.25">
      <c r="B2" s="562" t="s">
        <v>128</v>
      </c>
      <c r="C2" s="563"/>
      <c r="D2" s="563"/>
      <c r="E2" s="563"/>
      <c r="F2" s="563"/>
      <c r="G2" s="563"/>
      <c r="H2" s="563"/>
      <c r="I2" s="551">
        <f>'A. Project Summary'!E6</f>
        <v>0</v>
      </c>
      <c r="J2" s="551"/>
      <c r="K2" s="551"/>
      <c r="L2" s="551"/>
      <c r="M2" s="552"/>
    </row>
    <row r="3" spans="2:13" x14ac:dyDescent="0.25">
      <c r="B3" s="564" t="s">
        <v>119</v>
      </c>
      <c r="C3" s="565"/>
      <c r="D3" s="565"/>
      <c r="E3" s="565"/>
      <c r="F3" s="565"/>
      <c r="G3" s="565"/>
      <c r="H3" s="565"/>
      <c r="I3" s="578">
        <f>'A. Project Summary'!E8</f>
        <v>0</v>
      </c>
      <c r="J3" s="578"/>
      <c r="K3" s="578"/>
      <c r="L3" s="578"/>
      <c r="M3" s="579"/>
    </row>
    <row r="4" spans="2:13" x14ac:dyDescent="0.25">
      <c r="B4" s="89"/>
      <c r="C4" s="171"/>
      <c r="D4" s="43"/>
      <c r="E4" s="43"/>
      <c r="F4" s="43"/>
      <c r="G4" s="43"/>
      <c r="H4" s="43"/>
      <c r="I4" s="43"/>
      <c r="J4" s="43"/>
      <c r="K4" s="43"/>
      <c r="L4" s="43"/>
      <c r="M4" s="43"/>
    </row>
    <row r="5" spans="2:13" ht="60" customHeight="1" x14ac:dyDescent="0.25">
      <c r="B5" s="647" t="s">
        <v>672</v>
      </c>
      <c r="C5" s="647"/>
      <c r="D5" s="647"/>
      <c r="E5" s="647"/>
      <c r="F5" s="647"/>
      <c r="G5" s="647"/>
      <c r="H5" s="647"/>
      <c r="I5" s="647"/>
      <c r="J5" s="647"/>
      <c r="K5" s="647"/>
      <c r="L5" s="647"/>
      <c r="M5" s="647"/>
    </row>
    <row r="6" spans="2:13" ht="15.75" thickBot="1" x14ac:dyDescent="0.3">
      <c r="B6" s="89"/>
      <c r="C6" s="171"/>
      <c r="D6" s="43"/>
      <c r="E6" s="43"/>
      <c r="F6" s="43"/>
      <c r="G6" s="43"/>
      <c r="H6" s="43"/>
      <c r="I6" s="43"/>
      <c r="J6" s="43"/>
      <c r="K6" s="43"/>
      <c r="L6" s="43"/>
      <c r="M6" s="43"/>
    </row>
    <row r="7" spans="2:13" ht="60" customHeight="1" thickBot="1" x14ac:dyDescent="0.3">
      <c r="B7" s="89"/>
      <c r="C7" s="171"/>
      <c r="D7" s="43"/>
      <c r="E7" s="645" t="s">
        <v>628</v>
      </c>
      <c r="F7" s="646"/>
      <c r="G7" s="172" t="s">
        <v>622</v>
      </c>
      <c r="H7" s="172" t="s">
        <v>623</v>
      </c>
      <c r="I7" s="172" t="s">
        <v>624</v>
      </c>
      <c r="J7" s="172" t="s">
        <v>625</v>
      </c>
      <c r="K7" s="172" t="s">
        <v>626</v>
      </c>
      <c r="L7" s="173" t="s">
        <v>627</v>
      </c>
      <c r="M7" s="417" t="s">
        <v>629</v>
      </c>
    </row>
    <row r="8" spans="2:13" ht="15.75" thickBot="1" x14ac:dyDescent="0.3">
      <c r="B8" s="174" t="s">
        <v>634</v>
      </c>
      <c r="C8" s="648" t="s">
        <v>165</v>
      </c>
      <c r="D8" s="648"/>
      <c r="E8" s="648"/>
      <c r="F8" s="648"/>
      <c r="G8" s="648"/>
      <c r="H8" s="648"/>
      <c r="I8" s="648"/>
      <c r="J8" s="648"/>
      <c r="K8" s="648"/>
      <c r="L8" s="649"/>
      <c r="M8" s="43"/>
    </row>
    <row r="9" spans="2:13" ht="15.75" thickBot="1" x14ac:dyDescent="0.3">
      <c r="B9" s="128"/>
      <c r="C9" s="175" t="s">
        <v>1</v>
      </c>
      <c r="D9" s="650" t="s">
        <v>169</v>
      </c>
      <c r="E9" s="650"/>
      <c r="F9" s="650"/>
      <c r="G9" s="650"/>
      <c r="H9" s="650"/>
      <c r="I9" s="650"/>
      <c r="J9" s="650"/>
      <c r="K9" s="650"/>
      <c r="L9" s="652"/>
      <c r="M9" s="43"/>
    </row>
    <row r="10" spans="2:13" x14ac:dyDescent="0.25">
      <c r="B10" s="89"/>
      <c r="C10" s="171"/>
      <c r="D10" s="176" t="s">
        <v>24</v>
      </c>
      <c r="E10" s="541" t="s">
        <v>166</v>
      </c>
      <c r="F10" s="542"/>
      <c r="G10" s="177"/>
      <c r="H10" s="178"/>
      <c r="I10" s="178"/>
      <c r="J10" s="178"/>
      <c r="K10" s="178"/>
      <c r="L10" s="179"/>
      <c r="M10" s="43"/>
    </row>
    <row r="11" spans="2:13" ht="15.75" thickBot="1" x14ac:dyDescent="0.3">
      <c r="B11" s="89"/>
      <c r="C11" s="171"/>
      <c r="D11" s="176" t="s">
        <v>28</v>
      </c>
      <c r="E11" s="641" t="s">
        <v>167</v>
      </c>
      <c r="F11" s="642"/>
      <c r="G11" s="180"/>
      <c r="H11" s="181"/>
      <c r="I11" s="181"/>
      <c r="J11" s="181"/>
      <c r="K11" s="181"/>
      <c r="L11" s="182"/>
      <c r="M11" s="43"/>
    </row>
    <row r="12" spans="2:13" ht="15.75" thickBot="1" x14ac:dyDescent="0.3">
      <c r="B12" s="89"/>
      <c r="C12" s="183" t="s">
        <v>3</v>
      </c>
      <c r="D12" s="650" t="s">
        <v>170</v>
      </c>
      <c r="E12" s="650"/>
      <c r="F12" s="650"/>
      <c r="G12" s="650"/>
      <c r="H12" s="650"/>
      <c r="I12" s="650"/>
      <c r="J12" s="650"/>
      <c r="K12" s="650"/>
      <c r="L12" s="651"/>
      <c r="M12" s="43"/>
    </row>
    <row r="13" spans="2:13" x14ac:dyDescent="0.25">
      <c r="B13" s="89"/>
      <c r="C13" s="171"/>
      <c r="D13" s="176" t="s">
        <v>29</v>
      </c>
      <c r="E13" s="541" t="s">
        <v>168</v>
      </c>
      <c r="F13" s="542"/>
      <c r="G13" s="256"/>
      <c r="H13" s="257"/>
      <c r="I13" s="257"/>
      <c r="J13" s="257"/>
      <c r="K13" s="257"/>
      <c r="L13" s="258"/>
      <c r="M13" s="43"/>
    </row>
    <row r="14" spans="2:13" x14ac:dyDescent="0.25">
      <c r="B14" s="89"/>
      <c r="C14" s="171"/>
      <c r="D14" s="176" t="s">
        <v>30</v>
      </c>
      <c r="E14" s="539" t="s">
        <v>171</v>
      </c>
      <c r="F14" s="540"/>
      <c r="G14" s="184"/>
      <c r="H14" s="97"/>
      <c r="I14" s="97"/>
      <c r="J14" s="97"/>
      <c r="K14" s="97"/>
      <c r="L14" s="185"/>
      <c r="M14" s="43"/>
    </row>
    <row r="15" spans="2:13" x14ac:dyDescent="0.25">
      <c r="B15" s="89"/>
      <c r="C15" s="171"/>
      <c r="D15" s="176" t="s">
        <v>31</v>
      </c>
      <c r="E15" s="539" t="s">
        <v>172</v>
      </c>
      <c r="F15" s="540"/>
      <c r="G15" s="259"/>
      <c r="H15" s="260"/>
      <c r="I15" s="260"/>
      <c r="J15" s="260"/>
      <c r="K15" s="260"/>
      <c r="L15" s="261"/>
      <c r="M15" s="43"/>
    </row>
    <row r="16" spans="2:13" x14ac:dyDescent="0.25">
      <c r="B16" s="89"/>
      <c r="C16" s="171"/>
      <c r="D16" s="176" t="s">
        <v>33</v>
      </c>
      <c r="E16" s="539" t="s">
        <v>173</v>
      </c>
      <c r="F16" s="540"/>
      <c r="G16" s="186"/>
      <c r="H16" s="187"/>
      <c r="I16" s="187"/>
      <c r="J16" s="187"/>
      <c r="K16" s="187"/>
      <c r="L16" s="188"/>
      <c r="M16" s="43"/>
    </row>
    <row r="17" spans="2:13" ht="15.75" thickBot="1" x14ac:dyDescent="0.3">
      <c r="B17" s="89"/>
      <c r="C17" s="171"/>
      <c r="D17" s="189" t="s">
        <v>38</v>
      </c>
      <c r="E17" s="641" t="s">
        <v>174</v>
      </c>
      <c r="F17" s="642"/>
      <c r="G17" s="190"/>
      <c r="H17" s="190"/>
      <c r="I17" s="190"/>
      <c r="J17" s="190"/>
      <c r="K17" s="190"/>
      <c r="L17" s="191"/>
      <c r="M17" s="43"/>
    </row>
    <row r="18" spans="2:13" ht="15.75" thickBot="1" x14ac:dyDescent="0.3">
      <c r="B18" s="174" t="s">
        <v>635</v>
      </c>
      <c r="C18" s="658" t="s">
        <v>175</v>
      </c>
      <c r="D18" s="658"/>
      <c r="E18" s="658"/>
      <c r="F18" s="658"/>
      <c r="G18" s="658"/>
      <c r="H18" s="658"/>
      <c r="I18" s="658"/>
      <c r="J18" s="658"/>
      <c r="K18" s="658"/>
      <c r="L18" s="659"/>
      <c r="M18" s="43"/>
    </row>
    <row r="19" spans="2:13" ht="15.75" thickBot="1" x14ac:dyDescent="0.3">
      <c r="B19" s="89"/>
      <c r="C19" s="183" t="s">
        <v>1</v>
      </c>
      <c r="D19" s="655" t="s">
        <v>176</v>
      </c>
      <c r="E19" s="655"/>
      <c r="F19" s="655"/>
      <c r="G19" s="655"/>
      <c r="H19" s="655"/>
      <c r="I19" s="655"/>
      <c r="J19" s="655"/>
      <c r="K19" s="655"/>
      <c r="L19" s="657"/>
      <c r="M19" s="192" t="s">
        <v>183</v>
      </c>
    </row>
    <row r="20" spans="2:13" x14ac:dyDescent="0.25">
      <c r="B20" s="89"/>
      <c r="C20" s="171"/>
      <c r="D20" s="176" t="s">
        <v>24</v>
      </c>
      <c r="E20" s="541" t="s">
        <v>179</v>
      </c>
      <c r="F20" s="542"/>
      <c r="G20" s="120"/>
      <c r="H20" s="120"/>
      <c r="I20" s="120"/>
      <c r="J20" s="120"/>
      <c r="K20" s="120"/>
      <c r="L20" s="120"/>
      <c r="M20" s="193">
        <f t="shared" ref="M20:M25" si="0">SUM(G20:L20)</f>
        <v>0</v>
      </c>
    </row>
    <row r="21" spans="2:13" x14ac:dyDescent="0.25">
      <c r="B21" s="89"/>
      <c r="C21" s="171"/>
      <c r="D21" s="176" t="s">
        <v>28</v>
      </c>
      <c r="E21" s="539" t="s">
        <v>180</v>
      </c>
      <c r="F21" s="540"/>
      <c r="G21" s="123"/>
      <c r="H21" s="123"/>
      <c r="I21" s="123"/>
      <c r="J21" s="123"/>
      <c r="K21" s="123"/>
      <c r="L21" s="123"/>
      <c r="M21" s="193">
        <f t="shared" si="0"/>
        <v>0</v>
      </c>
    </row>
    <row r="22" spans="2:13" x14ac:dyDescent="0.25">
      <c r="B22" s="89"/>
      <c r="C22" s="171"/>
      <c r="D22" s="176" t="s">
        <v>29</v>
      </c>
      <c r="E22" s="539" t="s">
        <v>181</v>
      </c>
      <c r="F22" s="540"/>
      <c r="G22" s="123"/>
      <c r="H22" s="123"/>
      <c r="I22" s="123"/>
      <c r="J22" s="123"/>
      <c r="K22" s="123"/>
      <c r="L22" s="123"/>
      <c r="M22" s="193">
        <f t="shared" si="0"/>
        <v>0</v>
      </c>
    </row>
    <row r="23" spans="2:13" x14ac:dyDescent="0.25">
      <c r="B23" s="89"/>
      <c r="C23" s="171"/>
      <c r="D23" s="176" t="s">
        <v>30</v>
      </c>
      <c r="E23" s="539" t="s">
        <v>8</v>
      </c>
      <c r="F23" s="540"/>
      <c r="G23" s="123"/>
      <c r="H23" s="123"/>
      <c r="I23" s="123"/>
      <c r="J23" s="123"/>
      <c r="K23" s="123"/>
      <c r="L23" s="123"/>
      <c r="M23" s="193">
        <f t="shared" si="0"/>
        <v>0</v>
      </c>
    </row>
    <row r="24" spans="2:13" x14ac:dyDescent="0.25">
      <c r="B24" s="89"/>
      <c r="C24" s="171"/>
      <c r="D24" s="176" t="s">
        <v>31</v>
      </c>
      <c r="E24" s="539" t="s">
        <v>182</v>
      </c>
      <c r="F24" s="540"/>
      <c r="G24" s="123"/>
      <c r="H24" s="123"/>
      <c r="I24" s="123"/>
      <c r="J24" s="123"/>
      <c r="K24" s="123"/>
      <c r="L24" s="123"/>
      <c r="M24" s="193">
        <f t="shared" si="0"/>
        <v>0</v>
      </c>
    </row>
    <row r="25" spans="2:13" x14ac:dyDescent="0.25">
      <c r="B25" s="89"/>
      <c r="C25" s="171"/>
      <c r="D25" s="194" t="s">
        <v>33</v>
      </c>
      <c r="E25" s="195" t="s">
        <v>95</v>
      </c>
      <c r="F25" s="132"/>
      <c r="G25" s="123"/>
      <c r="H25" s="123"/>
      <c r="I25" s="123"/>
      <c r="J25" s="123"/>
      <c r="K25" s="123"/>
      <c r="L25" s="123"/>
      <c r="M25" s="193">
        <f t="shared" si="0"/>
        <v>0</v>
      </c>
    </row>
    <row r="26" spans="2:13" ht="15.75" thickBot="1" x14ac:dyDescent="0.3">
      <c r="B26" s="89"/>
      <c r="C26" s="171"/>
      <c r="D26" s="196" t="s">
        <v>38</v>
      </c>
      <c r="E26" s="653" t="s">
        <v>178</v>
      </c>
      <c r="F26" s="654"/>
      <c r="G26" s="197">
        <f t="shared" ref="G26:M26" si="1">SUM(G20:G25)</f>
        <v>0</v>
      </c>
      <c r="H26" s="197">
        <f t="shared" si="1"/>
        <v>0</v>
      </c>
      <c r="I26" s="197">
        <f t="shared" si="1"/>
        <v>0</v>
      </c>
      <c r="J26" s="197">
        <f t="shared" si="1"/>
        <v>0</v>
      </c>
      <c r="K26" s="197">
        <f t="shared" si="1"/>
        <v>0</v>
      </c>
      <c r="L26" s="197">
        <f t="shared" si="1"/>
        <v>0</v>
      </c>
      <c r="M26" s="198">
        <f t="shared" si="1"/>
        <v>0</v>
      </c>
    </row>
    <row r="27" spans="2:13" ht="15.75" thickBot="1" x14ac:dyDescent="0.3">
      <c r="B27" s="89"/>
      <c r="C27" s="183" t="s">
        <v>3</v>
      </c>
      <c r="D27" s="655" t="s">
        <v>184</v>
      </c>
      <c r="E27" s="655"/>
      <c r="F27" s="655"/>
      <c r="G27" s="655"/>
      <c r="H27" s="655"/>
      <c r="I27" s="655"/>
      <c r="J27" s="655"/>
      <c r="K27" s="655"/>
      <c r="L27" s="655"/>
      <c r="M27" s="656"/>
    </row>
    <row r="28" spans="2:13" x14ac:dyDescent="0.25">
      <c r="B28" s="89"/>
      <c r="C28" s="171"/>
      <c r="D28" s="176" t="s">
        <v>24</v>
      </c>
      <c r="E28" s="541" t="s">
        <v>186</v>
      </c>
      <c r="F28" s="542"/>
      <c r="G28" s="199"/>
      <c r="H28" s="120"/>
      <c r="I28" s="120"/>
      <c r="J28" s="120"/>
      <c r="K28" s="120"/>
      <c r="L28" s="200"/>
      <c r="M28" s="201">
        <f>SUM(G28:L28)</f>
        <v>0</v>
      </c>
    </row>
    <row r="29" spans="2:13" x14ac:dyDescent="0.25">
      <c r="B29" s="89"/>
      <c r="C29" s="171"/>
      <c r="D29" s="176" t="s">
        <v>28</v>
      </c>
      <c r="E29" s="539" t="s">
        <v>187</v>
      </c>
      <c r="F29" s="540"/>
      <c r="G29" s="202"/>
      <c r="H29" s="123"/>
      <c r="I29" s="123"/>
      <c r="J29" s="123"/>
      <c r="K29" s="123"/>
      <c r="L29" s="203"/>
      <c r="M29" s="193">
        <f>SUM(G29:L29)</f>
        <v>0</v>
      </c>
    </row>
    <row r="30" spans="2:13" x14ac:dyDescent="0.25">
      <c r="B30" s="89"/>
      <c r="C30" s="171"/>
      <c r="D30" s="176" t="s">
        <v>29</v>
      </c>
      <c r="E30" s="539" t="s">
        <v>188</v>
      </c>
      <c r="F30" s="540"/>
      <c r="G30" s="202"/>
      <c r="H30" s="123"/>
      <c r="I30" s="123"/>
      <c r="J30" s="123"/>
      <c r="K30" s="123"/>
      <c r="L30" s="203"/>
      <c r="M30" s="193">
        <f t="shared" ref="M30" si="2">SUM(G30:L30)</f>
        <v>0</v>
      </c>
    </row>
    <row r="31" spans="2:13" x14ac:dyDescent="0.25">
      <c r="B31" s="89"/>
      <c r="C31" s="171"/>
      <c r="D31" s="176" t="s">
        <v>30</v>
      </c>
      <c r="E31" s="204" t="s">
        <v>95</v>
      </c>
      <c r="F31" s="125"/>
      <c r="G31" s="205"/>
      <c r="H31" s="206"/>
      <c r="I31" s="206"/>
      <c r="J31" s="206"/>
      <c r="K31" s="206"/>
      <c r="L31" s="207"/>
      <c r="M31" s="193">
        <f>SUM(G31:L31)</f>
        <v>0</v>
      </c>
    </row>
    <row r="32" spans="2:13" ht="15.75" thickBot="1" x14ac:dyDescent="0.3">
      <c r="B32" s="89"/>
      <c r="C32" s="171"/>
      <c r="D32" s="196" t="s">
        <v>31</v>
      </c>
      <c r="E32" s="653" t="s">
        <v>185</v>
      </c>
      <c r="F32" s="654"/>
      <c r="G32" s="197">
        <f t="shared" ref="G32:M32" si="3">SUM(G28:G31)</f>
        <v>0</v>
      </c>
      <c r="H32" s="197">
        <f t="shared" si="3"/>
        <v>0</v>
      </c>
      <c r="I32" s="197">
        <f t="shared" si="3"/>
        <v>0</v>
      </c>
      <c r="J32" s="197">
        <f t="shared" si="3"/>
        <v>0</v>
      </c>
      <c r="K32" s="197">
        <f t="shared" si="3"/>
        <v>0</v>
      </c>
      <c r="L32" s="197">
        <f t="shared" si="3"/>
        <v>0</v>
      </c>
      <c r="M32" s="208">
        <f t="shared" si="3"/>
        <v>0</v>
      </c>
    </row>
    <row r="33" spans="2:13" ht="15.75" thickBot="1" x14ac:dyDescent="0.3">
      <c r="B33" s="89"/>
      <c r="C33" s="183" t="s">
        <v>4</v>
      </c>
      <c r="D33" s="655" t="s">
        <v>189</v>
      </c>
      <c r="E33" s="655"/>
      <c r="F33" s="655"/>
      <c r="G33" s="655"/>
      <c r="H33" s="655"/>
      <c r="I33" s="655"/>
      <c r="J33" s="655"/>
      <c r="K33" s="655"/>
      <c r="L33" s="655"/>
      <c r="M33" s="656"/>
    </row>
    <row r="34" spans="2:13" x14ac:dyDescent="0.25">
      <c r="B34" s="89"/>
      <c r="C34" s="171"/>
      <c r="D34" s="176" t="s">
        <v>24</v>
      </c>
      <c r="E34" s="541" t="s">
        <v>197</v>
      </c>
      <c r="F34" s="542"/>
      <c r="G34" s="120"/>
      <c r="H34" s="120"/>
      <c r="I34" s="120"/>
      <c r="J34" s="120"/>
      <c r="K34" s="120"/>
      <c r="L34" s="120"/>
      <c r="M34" s="201">
        <f t="shared" ref="M34:M41" si="4">SUM(G34:L34)</f>
        <v>0</v>
      </c>
    </row>
    <row r="35" spans="2:13" x14ac:dyDescent="0.25">
      <c r="B35" s="89"/>
      <c r="C35" s="171"/>
      <c r="D35" s="176" t="s">
        <v>28</v>
      </c>
      <c r="E35" s="539" t="s">
        <v>199</v>
      </c>
      <c r="F35" s="540"/>
      <c r="G35" s="123"/>
      <c r="H35" s="123"/>
      <c r="I35" s="123"/>
      <c r="J35" s="123"/>
      <c r="K35" s="123"/>
      <c r="L35" s="123"/>
      <c r="M35" s="193">
        <f t="shared" si="4"/>
        <v>0</v>
      </c>
    </row>
    <row r="36" spans="2:13" x14ac:dyDescent="0.25">
      <c r="B36" s="89"/>
      <c r="C36" s="171"/>
      <c r="D36" s="176" t="s">
        <v>29</v>
      </c>
      <c r="E36" s="539" t="s">
        <v>198</v>
      </c>
      <c r="F36" s="540"/>
      <c r="G36" s="123"/>
      <c r="H36" s="123"/>
      <c r="I36" s="123"/>
      <c r="J36" s="123"/>
      <c r="K36" s="123"/>
      <c r="L36" s="123"/>
      <c r="M36" s="193">
        <f t="shared" si="4"/>
        <v>0</v>
      </c>
    </row>
    <row r="37" spans="2:13" x14ac:dyDescent="0.25">
      <c r="B37" s="89"/>
      <c r="C37" s="171"/>
      <c r="D37" s="176" t="s">
        <v>30</v>
      </c>
      <c r="E37" s="539" t="s">
        <v>190</v>
      </c>
      <c r="F37" s="540"/>
      <c r="G37" s="123"/>
      <c r="H37" s="123"/>
      <c r="I37" s="123"/>
      <c r="J37" s="123"/>
      <c r="K37" s="123"/>
      <c r="L37" s="123"/>
      <c r="M37" s="193">
        <f t="shared" si="4"/>
        <v>0</v>
      </c>
    </row>
    <row r="38" spans="2:13" x14ac:dyDescent="0.25">
      <c r="B38" s="89"/>
      <c r="C38" s="171"/>
      <c r="D38" s="176" t="s">
        <v>31</v>
      </c>
      <c r="E38" s="539" t="s">
        <v>200</v>
      </c>
      <c r="F38" s="540"/>
      <c r="G38" s="123"/>
      <c r="H38" s="123"/>
      <c r="I38" s="123"/>
      <c r="J38" s="123"/>
      <c r="K38" s="123"/>
      <c r="L38" s="123"/>
      <c r="M38" s="193">
        <f t="shared" si="4"/>
        <v>0</v>
      </c>
    </row>
    <row r="39" spans="2:13" x14ac:dyDescent="0.25">
      <c r="B39" s="89"/>
      <c r="C39" s="171"/>
      <c r="D39" s="176" t="s">
        <v>33</v>
      </c>
      <c r="E39" s="553" t="s">
        <v>201</v>
      </c>
      <c r="F39" s="554"/>
      <c r="G39" s="123"/>
      <c r="H39" s="123"/>
      <c r="I39" s="123"/>
      <c r="J39" s="123"/>
      <c r="K39" s="123"/>
      <c r="L39" s="123"/>
      <c r="M39" s="193">
        <f t="shared" si="4"/>
        <v>0</v>
      </c>
    </row>
    <row r="40" spans="2:13" x14ac:dyDescent="0.25">
      <c r="B40" s="89"/>
      <c r="C40" s="171"/>
      <c r="D40" s="176" t="s">
        <v>38</v>
      </c>
      <c r="E40" s="553" t="s">
        <v>101</v>
      </c>
      <c r="F40" s="554"/>
      <c r="G40" s="123"/>
      <c r="H40" s="123"/>
      <c r="I40" s="123"/>
      <c r="J40" s="123"/>
      <c r="K40" s="123"/>
      <c r="L40" s="123"/>
      <c r="M40" s="193">
        <f t="shared" si="4"/>
        <v>0</v>
      </c>
    </row>
    <row r="41" spans="2:13" x14ac:dyDescent="0.25">
      <c r="B41" s="89"/>
      <c r="C41" s="171"/>
      <c r="D41" s="176" t="s">
        <v>39</v>
      </c>
      <c r="E41" s="48" t="s">
        <v>95</v>
      </c>
      <c r="F41" s="125"/>
      <c r="G41" s="123"/>
      <c r="H41" s="123"/>
      <c r="I41" s="123"/>
      <c r="J41" s="123"/>
      <c r="K41" s="123"/>
      <c r="L41" s="123"/>
      <c r="M41" s="193">
        <f t="shared" si="4"/>
        <v>0</v>
      </c>
    </row>
    <row r="42" spans="2:13" ht="15.75" thickBot="1" x14ac:dyDescent="0.3">
      <c r="B42" s="89"/>
      <c r="C42" s="171"/>
      <c r="D42" s="196" t="s">
        <v>45</v>
      </c>
      <c r="E42" s="653" t="s">
        <v>194</v>
      </c>
      <c r="F42" s="654"/>
      <c r="G42" s="197">
        <f>SUM(G34:G41)</f>
        <v>0</v>
      </c>
      <c r="H42" s="197">
        <f t="shared" ref="H42:L42" si="5">SUM(H34:H41)</f>
        <v>0</v>
      </c>
      <c r="I42" s="197">
        <f t="shared" si="5"/>
        <v>0</v>
      </c>
      <c r="J42" s="197">
        <f t="shared" si="5"/>
        <v>0</v>
      </c>
      <c r="K42" s="197">
        <f t="shared" si="5"/>
        <v>0</v>
      </c>
      <c r="L42" s="197">
        <f t="shared" si="5"/>
        <v>0</v>
      </c>
      <c r="M42" s="198">
        <f>SUM(M34:M41)</f>
        <v>0</v>
      </c>
    </row>
    <row r="43" spans="2:13" ht="15.75" thickBot="1" x14ac:dyDescent="0.3">
      <c r="B43" s="89"/>
      <c r="C43" s="183" t="s">
        <v>5</v>
      </c>
      <c r="D43" s="655" t="s">
        <v>242</v>
      </c>
      <c r="E43" s="655"/>
      <c r="F43" s="655"/>
      <c r="G43" s="655"/>
      <c r="H43" s="655"/>
      <c r="I43" s="655"/>
      <c r="J43" s="655"/>
      <c r="K43" s="655"/>
      <c r="L43" s="655"/>
      <c r="M43" s="656"/>
    </row>
    <row r="44" spans="2:13" x14ac:dyDescent="0.25">
      <c r="B44" s="89"/>
      <c r="C44" s="171"/>
      <c r="D44" s="176" t="s">
        <v>24</v>
      </c>
      <c r="E44" s="541" t="s">
        <v>195</v>
      </c>
      <c r="F44" s="542"/>
      <c r="G44" s="199"/>
      <c r="H44" s="120"/>
      <c r="I44" s="120"/>
      <c r="J44" s="120"/>
      <c r="K44" s="120"/>
      <c r="L44" s="120"/>
      <c r="M44" s="201">
        <f>SUM(G44:L44)</f>
        <v>0</v>
      </c>
    </row>
    <row r="45" spans="2:13" x14ac:dyDescent="0.25">
      <c r="B45" s="89"/>
      <c r="C45" s="171"/>
      <c r="D45" s="176" t="s">
        <v>28</v>
      </c>
      <c r="E45" s="539" t="s">
        <v>196</v>
      </c>
      <c r="F45" s="540"/>
      <c r="G45" s="202"/>
      <c r="H45" s="123"/>
      <c r="I45" s="123"/>
      <c r="J45" s="123"/>
      <c r="K45" s="123"/>
      <c r="L45" s="123"/>
      <c r="M45" s="201">
        <f>SUM(G45:L45)</f>
        <v>0</v>
      </c>
    </row>
    <row r="46" spans="2:13" x14ac:dyDescent="0.25">
      <c r="B46" s="89"/>
      <c r="C46" s="171"/>
      <c r="D46" s="176" t="s">
        <v>29</v>
      </c>
      <c r="E46" s="539" t="s">
        <v>235</v>
      </c>
      <c r="F46" s="540"/>
      <c r="G46" s="202"/>
      <c r="H46" s="123"/>
      <c r="I46" s="123"/>
      <c r="J46" s="123"/>
      <c r="K46" s="123"/>
      <c r="L46" s="123"/>
      <c r="M46" s="201">
        <f t="shared" ref="M46:M48" si="6">SUM(G46:L46)</f>
        <v>0</v>
      </c>
    </row>
    <row r="47" spans="2:13" x14ac:dyDescent="0.25">
      <c r="B47" s="89"/>
      <c r="C47" s="171"/>
      <c r="D47" s="176" t="s">
        <v>30</v>
      </c>
      <c r="E47" s="539" t="s">
        <v>237</v>
      </c>
      <c r="F47" s="540"/>
      <c r="G47" s="202"/>
      <c r="H47" s="123"/>
      <c r="I47" s="123"/>
      <c r="J47" s="123"/>
      <c r="K47" s="123"/>
      <c r="L47" s="123"/>
      <c r="M47" s="201">
        <f t="shared" si="6"/>
        <v>0</v>
      </c>
    </row>
    <row r="48" spans="2:13" x14ac:dyDescent="0.25">
      <c r="B48" s="89"/>
      <c r="C48" s="171"/>
      <c r="D48" s="176" t="s">
        <v>31</v>
      </c>
      <c r="E48" s="48" t="s">
        <v>95</v>
      </c>
      <c r="F48" s="125"/>
      <c r="G48" s="202"/>
      <c r="H48" s="123"/>
      <c r="I48" s="123"/>
      <c r="J48" s="123"/>
      <c r="K48" s="123"/>
      <c r="L48" s="123"/>
      <c r="M48" s="201">
        <f t="shared" si="6"/>
        <v>0</v>
      </c>
    </row>
    <row r="49" spans="2:13" ht="15.75" thickBot="1" x14ac:dyDescent="0.3">
      <c r="B49" s="89"/>
      <c r="C49" s="171"/>
      <c r="D49" s="196" t="s">
        <v>33</v>
      </c>
      <c r="E49" s="653" t="s">
        <v>243</v>
      </c>
      <c r="F49" s="654"/>
      <c r="G49" s="209">
        <f t="shared" ref="G49:M49" si="7">SUM(G44:G48)</f>
        <v>0</v>
      </c>
      <c r="H49" s="209">
        <f t="shared" si="7"/>
        <v>0</v>
      </c>
      <c r="I49" s="209">
        <f t="shared" si="7"/>
        <v>0</v>
      </c>
      <c r="J49" s="209">
        <f t="shared" si="7"/>
        <v>0</v>
      </c>
      <c r="K49" s="209">
        <f t="shared" si="7"/>
        <v>0</v>
      </c>
      <c r="L49" s="209">
        <f t="shared" si="7"/>
        <v>0</v>
      </c>
      <c r="M49" s="210">
        <f t="shared" si="7"/>
        <v>0</v>
      </c>
    </row>
    <row r="50" spans="2:13" ht="15.75" thickBot="1" x14ac:dyDescent="0.3">
      <c r="B50" s="89"/>
      <c r="C50" s="183" t="s">
        <v>6</v>
      </c>
      <c r="D50" s="655" t="s">
        <v>203</v>
      </c>
      <c r="E50" s="655"/>
      <c r="F50" s="655"/>
      <c r="G50" s="655"/>
      <c r="H50" s="655"/>
      <c r="I50" s="655"/>
      <c r="J50" s="655"/>
      <c r="K50" s="655"/>
      <c r="L50" s="655"/>
      <c r="M50" s="656"/>
    </row>
    <row r="51" spans="2:13" x14ac:dyDescent="0.25">
      <c r="B51" s="89"/>
      <c r="C51" s="171"/>
      <c r="D51" s="176" t="s">
        <v>24</v>
      </c>
      <c r="E51" s="541" t="s">
        <v>204</v>
      </c>
      <c r="F51" s="542"/>
      <c r="G51" s="120"/>
      <c r="H51" s="120"/>
      <c r="I51" s="120"/>
      <c r="J51" s="120"/>
      <c r="K51" s="120"/>
      <c r="L51" s="120"/>
      <c r="M51" s="201">
        <f t="shared" ref="M51:M58" si="8">SUM(G51:L51)</f>
        <v>0</v>
      </c>
    </row>
    <row r="52" spans="2:13" x14ac:dyDescent="0.25">
      <c r="B52" s="89"/>
      <c r="C52" s="171"/>
      <c r="D52" s="176" t="s">
        <v>28</v>
      </c>
      <c r="E52" s="539" t="s">
        <v>281</v>
      </c>
      <c r="F52" s="540"/>
      <c r="G52" s="123"/>
      <c r="H52" s="123"/>
      <c r="I52" s="123"/>
      <c r="J52" s="123"/>
      <c r="K52" s="123"/>
      <c r="L52" s="123"/>
      <c r="M52" s="193">
        <f t="shared" si="8"/>
        <v>0</v>
      </c>
    </row>
    <row r="53" spans="2:13" x14ac:dyDescent="0.25">
      <c r="B53" s="89"/>
      <c r="C53" s="171"/>
      <c r="D53" s="176" t="s">
        <v>29</v>
      </c>
      <c r="E53" s="539" t="s">
        <v>282</v>
      </c>
      <c r="F53" s="540"/>
      <c r="G53" s="123"/>
      <c r="H53" s="123"/>
      <c r="I53" s="123"/>
      <c r="J53" s="123"/>
      <c r="K53" s="123"/>
      <c r="L53" s="123"/>
      <c r="M53" s="193">
        <f t="shared" si="8"/>
        <v>0</v>
      </c>
    </row>
    <row r="54" spans="2:13" x14ac:dyDescent="0.25">
      <c r="B54" s="89"/>
      <c r="C54" s="171"/>
      <c r="D54" s="176" t="s">
        <v>30</v>
      </c>
      <c r="E54" s="539" t="s">
        <v>283</v>
      </c>
      <c r="F54" s="540"/>
      <c r="G54" s="123"/>
      <c r="H54" s="123"/>
      <c r="I54" s="123"/>
      <c r="J54" s="123"/>
      <c r="K54" s="123"/>
      <c r="L54" s="123"/>
      <c r="M54" s="193">
        <f t="shared" si="8"/>
        <v>0</v>
      </c>
    </row>
    <row r="55" spans="2:13" x14ac:dyDescent="0.25">
      <c r="B55" s="89"/>
      <c r="C55" s="171"/>
      <c r="D55" s="176" t="s">
        <v>31</v>
      </c>
      <c r="E55" s="539" t="s">
        <v>205</v>
      </c>
      <c r="F55" s="540"/>
      <c r="G55" s="123"/>
      <c r="H55" s="123"/>
      <c r="I55" s="123"/>
      <c r="J55" s="123"/>
      <c r="K55" s="123"/>
      <c r="L55" s="123"/>
      <c r="M55" s="193">
        <f t="shared" si="8"/>
        <v>0</v>
      </c>
    </row>
    <row r="56" spans="2:13" x14ac:dyDescent="0.25">
      <c r="B56" s="89"/>
      <c r="C56" s="171"/>
      <c r="D56" s="176" t="s">
        <v>33</v>
      </c>
      <c r="E56" s="539" t="s">
        <v>206</v>
      </c>
      <c r="F56" s="540"/>
      <c r="G56" s="123"/>
      <c r="H56" s="123"/>
      <c r="I56" s="123"/>
      <c r="J56" s="123"/>
      <c r="K56" s="123"/>
      <c r="L56" s="123"/>
      <c r="M56" s="193">
        <f t="shared" si="8"/>
        <v>0</v>
      </c>
    </row>
    <row r="57" spans="2:13" x14ac:dyDescent="0.25">
      <c r="B57" s="89"/>
      <c r="C57" s="171"/>
      <c r="D57" s="176" t="s">
        <v>38</v>
      </c>
      <c r="E57" s="539" t="s">
        <v>207</v>
      </c>
      <c r="F57" s="540"/>
      <c r="G57" s="123"/>
      <c r="H57" s="123"/>
      <c r="I57" s="123"/>
      <c r="J57" s="123"/>
      <c r="K57" s="123"/>
      <c r="L57" s="123"/>
      <c r="M57" s="193">
        <f t="shared" si="8"/>
        <v>0</v>
      </c>
    </row>
    <row r="58" spans="2:13" x14ac:dyDescent="0.25">
      <c r="B58" s="89"/>
      <c r="C58" s="171"/>
      <c r="D58" s="176" t="s">
        <v>39</v>
      </c>
      <c r="E58" s="48" t="s">
        <v>95</v>
      </c>
      <c r="F58" s="158"/>
      <c r="G58" s="123"/>
      <c r="H58" s="123"/>
      <c r="I58" s="123"/>
      <c r="J58" s="123"/>
      <c r="K58" s="123"/>
      <c r="L58" s="123"/>
      <c r="M58" s="193">
        <f t="shared" si="8"/>
        <v>0</v>
      </c>
    </row>
    <row r="59" spans="2:13" ht="15.75" thickBot="1" x14ac:dyDescent="0.3">
      <c r="B59" s="89"/>
      <c r="C59" s="171"/>
      <c r="D59" s="196" t="s">
        <v>45</v>
      </c>
      <c r="E59" s="653" t="s">
        <v>208</v>
      </c>
      <c r="F59" s="654"/>
      <c r="G59" s="197">
        <f t="shared" ref="G59:M59" si="9">SUM(G51:G58)</f>
        <v>0</v>
      </c>
      <c r="H59" s="197">
        <f t="shared" si="9"/>
        <v>0</v>
      </c>
      <c r="I59" s="197">
        <f t="shared" si="9"/>
        <v>0</v>
      </c>
      <c r="J59" s="197">
        <f t="shared" si="9"/>
        <v>0</v>
      </c>
      <c r="K59" s="197">
        <f t="shared" si="9"/>
        <v>0</v>
      </c>
      <c r="L59" s="197">
        <f t="shared" si="9"/>
        <v>0</v>
      </c>
      <c r="M59" s="198">
        <f t="shared" si="9"/>
        <v>0</v>
      </c>
    </row>
    <row r="60" spans="2:13" ht="15.75" thickBot="1" x14ac:dyDescent="0.3">
      <c r="B60" s="89"/>
      <c r="C60" s="424" t="s">
        <v>7</v>
      </c>
      <c r="D60" s="660" t="s">
        <v>632</v>
      </c>
      <c r="E60" s="660"/>
      <c r="F60" s="660"/>
      <c r="G60" s="660"/>
      <c r="H60" s="660"/>
      <c r="I60" s="660"/>
      <c r="J60" s="660"/>
      <c r="K60" s="660"/>
      <c r="L60" s="660"/>
      <c r="M60" s="661"/>
    </row>
    <row r="61" spans="2:13" x14ac:dyDescent="0.25">
      <c r="B61" s="89"/>
      <c r="C61" s="171"/>
      <c r="D61" s="418" t="s">
        <v>24</v>
      </c>
      <c r="E61" s="664" t="s">
        <v>211</v>
      </c>
      <c r="F61" s="665"/>
      <c r="G61" s="445"/>
      <c r="H61" s="445"/>
      <c r="I61" s="445"/>
      <c r="J61" s="445"/>
      <c r="K61" s="445"/>
      <c r="L61" s="445"/>
      <c r="M61" s="423">
        <f>SUM(G61:L61)</f>
        <v>0</v>
      </c>
    </row>
    <row r="62" spans="2:13" x14ac:dyDescent="0.25">
      <c r="B62" s="89"/>
      <c r="C62" s="171"/>
      <c r="D62" s="418" t="s">
        <v>28</v>
      </c>
      <c r="E62" s="662" t="s">
        <v>210</v>
      </c>
      <c r="F62" s="663"/>
      <c r="G62" s="446"/>
      <c r="H62" s="446"/>
      <c r="I62" s="446"/>
      <c r="J62" s="446"/>
      <c r="K62" s="446"/>
      <c r="L62" s="446"/>
      <c r="M62" s="423">
        <f t="shared" ref="M62:M64" si="10">SUM(G62:L62)</f>
        <v>0</v>
      </c>
    </row>
    <row r="63" spans="2:13" x14ac:dyDescent="0.25">
      <c r="B63" s="89"/>
      <c r="C63" s="171"/>
      <c r="D63" s="418" t="s">
        <v>29</v>
      </c>
      <c r="E63" s="662" t="s">
        <v>212</v>
      </c>
      <c r="F63" s="663"/>
      <c r="G63" s="446"/>
      <c r="H63" s="446"/>
      <c r="I63" s="446"/>
      <c r="J63" s="446"/>
      <c r="K63" s="446"/>
      <c r="L63" s="446"/>
      <c r="M63" s="423">
        <f t="shared" si="10"/>
        <v>0</v>
      </c>
    </row>
    <row r="64" spans="2:13" x14ac:dyDescent="0.25">
      <c r="B64" s="89"/>
      <c r="C64" s="171"/>
      <c r="D64" s="418" t="s">
        <v>30</v>
      </c>
      <c r="E64" s="419" t="s">
        <v>95</v>
      </c>
      <c r="F64" s="447"/>
      <c r="G64" s="446"/>
      <c r="H64" s="446"/>
      <c r="I64" s="446"/>
      <c r="J64" s="446"/>
      <c r="K64" s="446"/>
      <c r="L64" s="446"/>
      <c r="M64" s="423">
        <f t="shared" si="10"/>
        <v>0</v>
      </c>
    </row>
    <row r="65" spans="2:13" ht="15.75" thickBot="1" x14ac:dyDescent="0.3">
      <c r="B65" s="89"/>
      <c r="C65" s="171"/>
      <c r="D65" s="420" t="s">
        <v>31</v>
      </c>
      <c r="E65" s="668" t="s">
        <v>213</v>
      </c>
      <c r="F65" s="669"/>
      <c r="G65" s="421">
        <f t="shared" ref="G65:M65" si="11">SUM(G61:G64)</f>
        <v>0</v>
      </c>
      <c r="H65" s="421">
        <f t="shared" si="11"/>
        <v>0</v>
      </c>
      <c r="I65" s="421">
        <f t="shared" si="11"/>
        <v>0</v>
      </c>
      <c r="J65" s="421">
        <f t="shared" si="11"/>
        <v>0</v>
      </c>
      <c r="K65" s="421">
        <f t="shared" si="11"/>
        <v>0</v>
      </c>
      <c r="L65" s="421">
        <f t="shared" si="11"/>
        <v>0</v>
      </c>
      <c r="M65" s="422">
        <f t="shared" si="11"/>
        <v>0</v>
      </c>
    </row>
    <row r="66" spans="2:13" ht="15.75" thickBot="1" x14ac:dyDescent="0.3">
      <c r="B66" s="89"/>
      <c r="C66" s="183" t="s">
        <v>177</v>
      </c>
      <c r="D66" s="655" t="s">
        <v>236</v>
      </c>
      <c r="E66" s="655"/>
      <c r="F66" s="655"/>
      <c r="G66" s="655"/>
      <c r="H66" s="655"/>
      <c r="I66" s="655"/>
      <c r="J66" s="655"/>
      <c r="K66" s="655"/>
      <c r="L66" s="655"/>
      <c r="M66" s="656"/>
    </row>
    <row r="67" spans="2:13" x14ac:dyDescent="0.25">
      <c r="B67" s="89"/>
      <c r="C67" s="211"/>
      <c r="D67" s="176" t="s">
        <v>24</v>
      </c>
      <c r="E67" s="539" t="s">
        <v>192</v>
      </c>
      <c r="F67" s="540"/>
      <c r="G67" s="212"/>
      <c r="H67" s="212"/>
      <c r="I67" s="212"/>
      <c r="J67" s="212"/>
      <c r="K67" s="212"/>
      <c r="L67" s="212"/>
      <c r="M67" s="213">
        <f>SUM(G67:L67)</f>
        <v>0</v>
      </c>
    </row>
    <row r="68" spans="2:13" x14ac:dyDescent="0.25">
      <c r="B68" s="89"/>
      <c r="C68" s="211"/>
      <c r="D68" s="176" t="s">
        <v>28</v>
      </c>
      <c r="E68" s="539" t="s">
        <v>191</v>
      </c>
      <c r="F68" s="540"/>
      <c r="G68" s="212"/>
      <c r="H68" s="212"/>
      <c r="I68" s="212"/>
      <c r="J68" s="212"/>
      <c r="K68" s="212"/>
      <c r="L68" s="212"/>
      <c r="M68" s="213">
        <f t="shared" ref="M68:M72" si="12">SUM(G68:L68)</f>
        <v>0</v>
      </c>
    </row>
    <row r="69" spans="2:13" x14ac:dyDescent="0.25">
      <c r="B69" s="89"/>
      <c r="C69" s="211"/>
      <c r="D69" s="176" t="s">
        <v>29</v>
      </c>
      <c r="E69" s="539" t="s">
        <v>193</v>
      </c>
      <c r="F69" s="540"/>
      <c r="G69" s="212"/>
      <c r="H69" s="212"/>
      <c r="I69" s="212"/>
      <c r="J69" s="212"/>
      <c r="K69" s="212"/>
      <c r="L69" s="212"/>
      <c r="M69" s="213">
        <f t="shared" si="12"/>
        <v>0</v>
      </c>
    </row>
    <row r="70" spans="2:13" x14ac:dyDescent="0.25">
      <c r="B70" s="89"/>
      <c r="C70" s="211"/>
      <c r="D70" s="176" t="s">
        <v>30</v>
      </c>
      <c r="E70" s="539" t="s">
        <v>202</v>
      </c>
      <c r="F70" s="540"/>
      <c r="G70" s="212"/>
      <c r="H70" s="212"/>
      <c r="I70" s="212"/>
      <c r="J70" s="212"/>
      <c r="K70" s="212"/>
      <c r="L70" s="212"/>
      <c r="M70" s="213">
        <f t="shared" si="12"/>
        <v>0</v>
      </c>
    </row>
    <row r="71" spans="2:13" x14ac:dyDescent="0.25">
      <c r="B71" s="89"/>
      <c r="C71" s="211"/>
      <c r="D71" s="418" t="s">
        <v>31</v>
      </c>
      <c r="E71" s="662" t="s">
        <v>631</v>
      </c>
      <c r="F71" s="663"/>
      <c r="G71" s="448"/>
      <c r="H71" s="448"/>
      <c r="I71" s="448"/>
      <c r="J71" s="448"/>
      <c r="K71" s="448"/>
      <c r="L71" s="448"/>
      <c r="M71" s="425">
        <f t="shared" si="12"/>
        <v>0</v>
      </c>
    </row>
    <row r="72" spans="2:13" x14ac:dyDescent="0.25">
      <c r="B72" s="89"/>
      <c r="C72" s="171"/>
      <c r="D72" s="214" t="s">
        <v>33</v>
      </c>
      <c r="E72" s="62" t="s">
        <v>95</v>
      </c>
      <c r="F72" s="125"/>
      <c r="G72" s="206"/>
      <c r="H72" s="206"/>
      <c r="I72" s="206"/>
      <c r="J72" s="206"/>
      <c r="K72" s="206"/>
      <c r="L72" s="206"/>
      <c r="M72" s="213">
        <f t="shared" si="12"/>
        <v>0</v>
      </c>
    </row>
    <row r="73" spans="2:13" ht="15.75" thickBot="1" x14ac:dyDescent="0.3">
      <c r="B73" s="89"/>
      <c r="C73" s="171"/>
      <c r="D73" s="215" t="s">
        <v>38</v>
      </c>
      <c r="E73" s="653" t="s">
        <v>258</v>
      </c>
      <c r="F73" s="653"/>
      <c r="G73" s="197">
        <f>SUM(G67:G72)</f>
        <v>0</v>
      </c>
      <c r="H73" s="197">
        <f t="shared" ref="H73:M73" si="13">SUM(H67:H72)</f>
        <v>0</v>
      </c>
      <c r="I73" s="197">
        <f t="shared" si="13"/>
        <v>0</v>
      </c>
      <c r="J73" s="197">
        <f t="shared" si="13"/>
        <v>0</v>
      </c>
      <c r="K73" s="197">
        <f t="shared" si="13"/>
        <v>0</v>
      </c>
      <c r="L73" s="197">
        <f t="shared" si="13"/>
        <v>0</v>
      </c>
      <c r="M73" s="198">
        <f t="shared" si="13"/>
        <v>0</v>
      </c>
    </row>
    <row r="74" spans="2:13" ht="15.75" thickBot="1" x14ac:dyDescent="0.3">
      <c r="B74" s="89"/>
      <c r="C74" s="183" t="s">
        <v>218</v>
      </c>
      <c r="D74" s="655" t="s">
        <v>312</v>
      </c>
      <c r="E74" s="655"/>
      <c r="F74" s="655"/>
      <c r="G74" s="655"/>
      <c r="H74" s="655"/>
      <c r="I74" s="655"/>
      <c r="J74" s="655"/>
      <c r="K74" s="655"/>
      <c r="L74" s="655"/>
      <c r="M74" s="656"/>
    </row>
    <row r="75" spans="2:13" ht="15.75" thickBot="1" x14ac:dyDescent="0.3">
      <c r="B75" s="89"/>
      <c r="C75" s="171"/>
      <c r="D75" s="418" t="s">
        <v>24</v>
      </c>
      <c r="E75" s="662" t="s">
        <v>630</v>
      </c>
      <c r="F75" s="662"/>
      <c r="G75" s="449"/>
      <c r="H75" s="449"/>
      <c r="I75" s="449"/>
      <c r="J75" s="449"/>
      <c r="K75" s="449"/>
      <c r="L75" s="449"/>
      <c r="M75" s="426">
        <f>SUM(G75:L75)</f>
        <v>0</v>
      </c>
    </row>
    <row r="76" spans="2:13" ht="15.75" thickBot="1" x14ac:dyDescent="0.3">
      <c r="B76" s="89"/>
      <c r="C76" s="183" t="s">
        <v>219</v>
      </c>
      <c r="D76" s="655" t="s">
        <v>214</v>
      </c>
      <c r="E76" s="655"/>
      <c r="F76" s="655"/>
      <c r="G76" s="655"/>
      <c r="H76" s="655"/>
      <c r="I76" s="655"/>
      <c r="J76" s="655"/>
      <c r="K76" s="655"/>
      <c r="L76" s="655"/>
      <c r="M76" s="656"/>
    </row>
    <row r="77" spans="2:13" ht="15.75" thickBot="1" x14ac:dyDescent="0.3">
      <c r="B77" s="89"/>
      <c r="C77" s="211"/>
      <c r="D77" s="214" t="s">
        <v>24</v>
      </c>
      <c r="E77" s="672" t="s">
        <v>65</v>
      </c>
      <c r="F77" s="673"/>
      <c r="G77" s="216"/>
      <c r="H77" s="216"/>
      <c r="I77" s="216"/>
      <c r="J77" s="216"/>
      <c r="K77" s="216"/>
      <c r="L77" s="216"/>
      <c r="M77" s="198">
        <f>SUM(G77:L77)</f>
        <v>0</v>
      </c>
    </row>
    <row r="78" spans="2:13" s="35" customFormat="1" ht="16.5" customHeight="1" thickBot="1" x14ac:dyDescent="0.3">
      <c r="B78" s="217"/>
      <c r="C78" s="218" t="s">
        <v>220</v>
      </c>
      <c r="D78" s="666" t="s">
        <v>633</v>
      </c>
      <c r="E78" s="666"/>
      <c r="F78" s="667"/>
      <c r="G78" s="219">
        <f t="shared" ref="G78:L78" si="14">G26+G32+G42+G49+G59+G65+G73+G75+G77</f>
        <v>0</v>
      </c>
      <c r="H78" s="219">
        <f t="shared" si="14"/>
        <v>0</v>
      </c>
      <c r="I78" s="219">
        <f t="shared" si="14"/>
        <v>0</v>
      </c>
      <c r="J78" s="219">
        <f t="shared" si="14"/>
        <v>0</v>
      </c>
      <c r="K78" s="219">
        <f t="shared" si="14"/>
        <v>0</v>
      </c>
      <c r="L78" s="219">
        <f t="shared" si="14"/>
        <v>0</v>
      </c>
      <c r="M78" s="435">
        <f>M26+M32+M42+M49+M59+M65+M73++M75+M77</f>
        <v>0</v>
      </c>
    </row>
    <row r="79" spans="2:13" x14ac:dyDescent="0.25">
      <c r="B79" s="89"/>
      <c r="C79" s="220" t="s">
        <v>221</v>
      </c>
      <c r="D79" s="674" t="s">
        <v>124</v>
      </c>
      <c r="E79" s="674"/>
      <c r="F79" s="675"/>
      <c r="G79" s="264">
        <f>IF(ISBLANK(G16),0,(VLOOKUP(G16,SubsidyLimits[],4)))</f>
        <v>0</v>
      </c>
      <c r="H79" s="264">
        <f>IF(ISBLANK(H16),0,(VLOOKUP(H16,SubsidyLimits[],4)))</f>
        <v>0</v>
      </c>
      <c r="I79" s="264">
        <f>IF(ISBLANK(I16),0,(VLOOKUP(I16,SubsidyLimits[],4)))</f>
        <v>0</v>
      </c>
      <c r="J79" s="264">
        <f>IF(ISBLANK(J16),0,(VLOOKUP(J16,SubsidyLimits[],4)))</f>
        <v>0</v>
      </c>
      <c r="K79" s="264">
        <f>IF(ISBLANK(K16),0,(VLOOKUP(K16,SubsidyLimits[],4)))</f>
        <v>0</v>
      </c>
      <c r="L79" s="264">
        <f>IF(ISBLANK(L16),0,(VLOOKUP(L16,SubsidyLimits[],4)))</f>
        <v>0</v>
      </c>
      <c r="M79" s="263">
        <f>SUM(G79:L79)</f>
        <v>0</v>
      </c>
    </row>
    <row r="80" spans="2:13" ht="15" customHeight="1" thickBot="1" x14ac:dyDescent="0.3">
      <c r="B80" s="89"/>
      <c r="C80" s="431" t="s">
        <v>249</v>
      </c>
      <c r="D80" s="676" t="s">
        <v>322</v>
      </c>
      <c r="E80" s="676"/>
      <c r="F80" s="677"/>
      <c r="G80" s="265">
        <f>(G78-G79)</f>
        <v>0</v>
      </c>
      <c r="H80" s="265">
        <f t="shared" ref="H80:L80" si="15">(H78-H79)</f>
        <v>0</v>
      </c>
      <c r="I80" s="265">
        <f t="shared" si="15"/>
        <v>0</v>
      </c>
      <c r="J80" s="265">
        <f t="shared" si="15"/>
        <v>0</v>
      </c>
      <c r="K80" s="265">
        <f t="shared" si="15"/>
        <v>0</v>
      </c>
      <c r="L80" s="265">
        <f t="shared" si="15"/>
        <v>0</v>
      </c>
      <c r="M80" s="262"/>
    </row>
    <row r="81" spans="2:13" ht="15" customHeight="1" thickBot="1" x14ac:dyDescent="0.3">
      <c r="B81" s="89"/>
      <c r="C81" s="430"/>
      <c r="D81" s="427"/>
      <c r="E81" s="427"/>
      <c r="F81" s="427"/>
      <c r="G81" s="428"/>
      <c r="H81" s="428"/>
      <c r="I81" s="428"/>
      <c r="J81" s="428"/>
      <c r="K81" s="428"/>
      <c r="L81" s="428"/>
      <c r="M81" s="429"/>
    </row>
    <row r="82" spans="2:13" ht="60" customHeight="1" thickBot="1" x14ac:dyDescent="0.3">
      <c r="B82" s="89"/>
      <c r="C82" s="171"/>
      <c r="D82" s="43"/>
      <c r="E82" s="645" t="s">
        <v>628</v>
      </c>
      <c r="F82" s="646"/>
      <c r="G82" s="172" t="s">
        <v>636</v>
      </c>
      <c r="H82" s="172" t="s">
        <v>637</v>
      </c>
      <c r="I82" s="172" t="s">
        <v>638</v>
      </c>
      <c r="J82" s="172" t="s">
        <v>639</v>
      </c>
      <c r="K82" s="172" t="s">
        <v>640</v>
      </c>
      <c r="L82" s="173" t="s">
        <v>641</v>
      </c>
      <c r="M82" s="432"/>
    </row>
    <row r="83" spans="2:13" ht="15.75" thickBot="1" x14ac:dyDescent="0.3">
      <c r="B83" s="174" t="s">
        <v>660</v>
      </c>
      <c r="C83" s="648" t="s">
        <v>165</v>
      </c>
      <c r="D83" s="648"/>
      <c r="E83" s="648"/>
      <c r="F83" s="648"/>
      <c r="G83" s="648"/>
      <c r="H83" s="648"/>
      <c r="I83" s="648"/>
      <c r="J83" s="648"/>
      <c r="K83" s="648"/>
      <c r="L83" s="649"/>
      <c r="M83" s="43"/>
    </row>
    <row r="84" spans="2:13" ht="15.75" thickBot="1" x14ac:dyDescent="0.3">
      <c r="B84" s="128"/>
      <c r="C84" s="175" t="s">
        <v>1</v>
      </c>
      <c r="D84" s="650" t="s">
        <v>169</v>
      </c>
      <c r="E84" s="650"/>
      <c r="F84" s="650"/>
      <c r="G84" s="650"/>
      <c r="H84" s="650"/>
      <c r="I84" s="650"/>
      <c r="J84" s="650"/>
      <c r="K84" s="650"/>
      <c r="L84" s="652"/>
      <c r="M84" s="43"/>
    </row>
    <row r="85" spans="2:13" x14ac:dyDescent="0.25">
      <c r="B85" s="89"/>
      <c r="C85" s="171"/>
      <c r="D85" s="176" t="s">
        <v>24</v>
      </c>
      <c r="E85" s="541" t="s">
        <v>166</v>
      </c>
      <c r="F85" s="542"/>
      <c r="G85" s="177"/>
      <c r="H85" s="178"/>
      <c r="I85" s="178"/>
      <c r="J85" s="178"/>
      <c r="K85" s="178"/>
      <c r="L85" s="179"/>
      <c r="M85" s="43"/>
    </row>
    <row r="86" spans="2:13" ht="15.75" thickBot="1" x14ac:dyDescent="0.3">
      <c r="B86" s="89"/>
      <c r="C86" s="171"/>
      <c r="D86" s="176" t="s">
        <v>28</v>
      </c>
      <c r="E86" s="641" t="s">
        <v>167</v>
      </c>
      <c r="F86" s="642"/>
      <c r="G86" s="180"/>
      <c r="H86" s="181"/>
      <c r="I86" s="181"/>
      <c r="J86" s="181"/>
      <c r="K86" s="181"/>
      <c r="L86" s="182"/>
      <c r="M86" s="43"/>
    </row>
    <row r="87" spans="2:13" ht="15.75" thickBot="1" x14ac:dyDescent="0.3">
      <c r="B87" s="89"/>
      <c r="C87" s="183" t="s">
        <v>3</v>
      </c>
      <c r="D87" s="650" t="s">
        <v>170</v>
      </c>
      <c r="E87" s="650"/>
      <c r="F87" s="650"/>
      <c r="G87" s="650"/>
      <c r="H87" s="650"/>
      <c r="I87" s="650"/>
      <c r="J87" s="650"/>
      <c r="K87" s="650"/>
      <c r="L87" s="651"/>
      <c r="M87" s="43"/>
    </row>
    <row r="88" spans="2:13" x14ac:dyDescent="0.25">
      <c r="B88" s="89"/>
      <c r="C88" s="171"/>
      <c r="D88" s="176" t="s">
        <v>29</v>
      </c>
      <c r="E88" s="541" t="s">
        <v>168</v>
      </c>
      <c r="F88" s="542"/>
      <c r="G88" s="256"/>
      <c r="H88" s="257"/>
      <c r="I88" s="257"/>
      <c r="J88" s="257"/>
      <c r="K88" s="257"/>
      <c r="L88" s="258"/>
      <c r="M88" s="43"/>
    </row>
    <row r="89" spans="2:13" x14ac:dyDescent="0.25">
      <c r="B89" s="89"/>
      <c r="C89" s="171"/>
      <c r="D89" s="176" t="s">
        <v>30</v>
      </c>
      <c r="E89" s="539" t="s">
        <v>171</v>
      </c>
      <c r="F89" s="540"/>
      <c r="G89" s="184"/>
      <c r="H89" s="97"/>
      <c r="I89" s="97"/>
      <c r="J89" s="97"/>
      <c r="K89" s="97"/>
      <c r="L89" s="185"/>
      <c r="M89" s="43"/>
    </row>
    <row r="90" spans="2:13" x14ac:dyDescent="0.25">
      <c r="B90" s="89"/>
      <c r="C90" s="171"/>
      <c r="D90" s="176" t="s">
        <v>31</v>
      </c>
      <c r="E90" s="539" t="s">
        <v>172</v>
      </c>
      <c r="F90" s="540"/>
      <c r="G90" s="259"/>
      <c r="H90" s="260"/>
      <c r="I90" s="260"/>
      <c r="J90" s="260"/>
      <c r="K90" s="260"/>
      <c r="L90" s="261"/>
      <c r="M90" s="43"/>
    </row>
    <row r="91" spans="2:13" x14ac:dyDescent="0.25">
      <c r="B91" s="89"/>
      <c r="C91" s="171"/>
      <c r="D91" s="176" t="s">
        <v>33</v>
      </c>
      <c r="E91" s="539" t="s">
        <v>173</v>
      </c>
      <c r="F91" s="540"/>
      <c r="G91" s="186"/>
      <c r="H91" s="187"/>
      <c r="I91" s="187"/>
      <c r="J91" s="187"/>
      <c r="K91" s="187"/>
      <c r="L91" s="188"/>
      <c r="M91" s="43"/>
    </row>
    <row r="92" spans="2:13" ht="15.75" thickBot="1" x14ac:dyDescent="0.3">
      <c r="B92" s="89"/>
      <c r="C92" s="171"/>
      <c r="D92" s="189" t="s">
        <v>38</v>
      </c>
      <c r="E92" s="641" t="s">
        <v>174</v>
      </c>
      <c r="F92" s="642"/>
      <c r="G92" s="190"/>
      <c r="H92" s="190"/>
      <c r="I92" s="190"/>
      <c r="J92" s="190"/>
      <c r="K92" s="190"/>
      <c r="L92" s="191"/>
      <c r="M92" s="43"/>
    </row>
    <row r="93" spans="2:13" ht="15.75" thickBot="1" x14ac:dyDescent="0.3">
      <c r="B93" s="174" t="s">
        <v>661</v>
      </c>
      <c r="C93" s="658" t="s">
        <v>175</v>
      </c>
      <c r="D93" s="658"/>
      <c r="E93" s="658"/>
      <c r="F93" s="658"/>
      <c r="G93" s="658"/>
      <c r="H93" s="658"/>
      <c r="I93" s="658"/>
      <c r="J93" s="658"/>
      <c r="K93" s="658"/>
      <c r="L93" s="659"/>
      <c r="M93" s="43"/>
    </row>
    <row r="94" spans="2:13" ht="15.75" thickBot="1" x14ac:dyDescent="0.3">
      <c r="B94" s="89"/>
      <c r="C94" s="183" t="s">
        <v>1</v>
      </c>
      <c r="D94" s="655" t="s">
        <v>176</v>
      </c>
      <c r="E94" s="655"/>
      <c r="F94" s="655"/>
      <c r="G94" s="655"/>
      <c r="H94" s="655"/>
      <c r="I94" s="655"/>
      <c r="J94" s="655"/>
      <c r="K94" s="655"/>
      <c r="L94" s="657"/>
      <c r="M94" s="192" t="s">
        <v>183</v>
      </c>
    </row>
    <row r="95" spans="2:13" x14ac:dyDescent="0.25">
      <c r="B95" s="89"/>
      <c r="C95" s="171"/>
      <c r="D95" s="176" t="s">
        <v>24</v>
      </c>
      <c r="E95" s="541" t="s">
        <v>179</v>
      </c>
      <c r="F95" s="542"/>
      <c r="G95" s="120"/>
      <c r="H95" s="120"/>
      <c r="I95" s="120"/>
      <c r="J95" s="120"/>
      <c r="K95" s="120"/>
      <c r="L95" s="120"/>
      <c r="M95" s="193">
        <f t="shared" ref="M95:M100" si="16">SUM(G95:L95)</f>
        <v>0</v>
      </c>
    </row>
    <row r="96" spans="2:13" x14ac:dyDescent="0.25">
      <c r="B96" s="89"/>
      <c r="C96" s="171"/>
      <c r="D96" s="176" t="s">
        <v>28</v>
      </c>
      <c r="E96" s="539" t="s">
        <v>180</v>
      </c>
      <c r="F96" s="540"/>
      <c r="G96" s="123"/>
      <c r="H96" s="123"/>
      <c r="I96" s="123"/>
      <c r="J96" s="123"/>
      <c r="K96" s="123"/>
      <c r="L96" s="123"/>
      <c r="M96" s="193">
        <f t="shared" si="16"/>
        <v>0</v>
      </c>
    </row>
    <row r="97" spans="2:13" x14ac:dyDescent="0.25">
      <c r="B97" s="89"/>
      <c r="C97" s="171"/>
      <c r="D97" s="176" t="s">
        <v>29</v>
      </c>
      <c r="E97" s="539" t="s">
        <v>181</v>
      </c>
      <c r="F97" s="540"/>
      <c r="G97" s="123"/>
      <c r="H97" s="123"/>
      <c r="I97" s="123"/>
      <c r="J97" s="123"/>
      <c r="K97" s="123"/>
      <c r="L97" s="123"/>
      <c r="M97" s="193">
        <f t="shared" si="16"/>
        <v>0</v>
      </c>
    </row>
    <row r="98" spans="2:13" x14ac:dyDescent="0.25">
      <c r="B98" s="89"/>
      <c r="C98" s="171"/>
      <c r="D98" s="176" t="s">
        <v>30</v>
      </c>
      <c r="E98" s="539" t="s">
        <v>8</v>
      </c>
      <c r="F98" s="540"/>
      <c r="G98" s="123"/>
      <c r="H98" s="123"/>
      <c r="I98" s="123"/>
      <c r="J98" s="123"/>
      <c r="K98" s="123"/>
      <c r="L98" s="123"/>
      <c r="M98" s="193">
        <f t="shared" si="16"/>
        <v>0</v>
      </c>
    </row>
    <row r="99" spans="2:13" x14ac:dyDescent="0.25">
      <c r="B99" s="89"/>
      <c r="C99" s="171"/>
      <c r="D99" s="176" t="s">
        <v>31</v>
      </c>
      <c r="E99" s="539" t="s">
        <v>182</v>
      </c>
      <c r="F99" s="540"/>
      <c r="G99" s="123"/>
      <c r="H99" s="123"/>
      <c r="I99" s="123"/>
      <c r="J99" s="123"/>
      <c r="K99" s="123"/>
      <c r="L99" s="123"/>
      <c r="M99" s="193">
        <f t="shared" si="16"/>
        <v>0</v>
      </c>
    </row>
    <row r="100" spans="2:13" x14ac:dyDescent="0.25">
      <c r="B100" s="89"/>
      <c r="C100" s="171"/>
      <c r="D100" s="194" t="s">
        <v>33</v>
      </c>
      <c r="E100" s="195" t="s">
        <v>95</v>
      </c>
      <c r="F100" s="132"/>
      <c r="G100" s="123"/>
      <c r="H100" s="123"/>
      <c r="I100" s="123"/>
      <c r="J100" s="123"/>
      <c r="K100" s="123"/>
      <c r="L100" s="123"/>
      <c r="M100" s="193">
        <f t="shared" si="16"/>
        <v>0</v>
      </c>
    </row>
    <row r="101" spans="2:13" ht="15.75" thickBot="1" x14ac:dyDescent="0.3">
      <c r="B101" s="89"/>
      <c r="C101" s="171"/>
      <c r="D101" s="196" t="s">
        <v>38</v>
      </c>
      <c r="E101" s="653" t="s">
        <v>178</v>
      </c>
      <c r="F101" s="654"/>
      <c r="G101" s="197">
        <f t="shared" ref="G101:M101" si="17">SUM(G95:G100)</f>
        <v>0</v>
      </c>
      <c r="H101" s="197">
        <f t="shared" si="17"/>
        <v>0</v>
      </c>
      <c r="I101" s="197">
        <f t="shared" si="17"/>
        <v>0</v>
      </c>
      <c r="J101" s="197">
        <f t="shared" si="17"/>
        <v>0</v>
      </c>
      <c r="K101" s="197">
        <f t="shared" si="17"/>
        <v>0</v>
      </c>
      <c r="L101" s="197">
        <f t="shared" si="17"/>
        <v>0</v>
      </c>
      <c r="M101" s="198">
        <f t="shared" si="17"/>
        <v>0</v>
      </c>
    </row>
    <row r="102" spans="2:13" ht="15.75" thickBot="1" x14ac:dyDescent="0.3">
      <c r="B102" s="89"/>
      <c r="C102" s="183" t="s">
        <v>3</v>
      </c>
      <c r="D102" s="655" t="s">
        <v>184</v>
      </c>
      <c r="E102" s="655"/>
      <c r="F102" s="655"/>
      <c r="G102" s="655"/>
      <c r="H102" s="655"/>
      <c r="I102" s="655"/>
      <c r="J102" s="655"/>
      <c r="K102" s="655"/>
      <c r="L102" s="655"/>
      <c r="M102" s="656"/>
    </row>
    <row r="103" spans="2:13" x14ac:dyDescent="0.25">
      <c r="B103" s="89"/>
      <c r="C103" s="171"/>
      <c r="D103" s="176" t="s">
        <v>24</v>
      </c>
      <c r="E103" s="541" t="s">
        <v>186</v>
      </c>
      <c r="F103" s="542"/>
      <c r="G103" s="199"/>
      <c r="H103" s="120"/>
      <c r="I103" s="120"/>
      <c r="J103" s="120"/>
      <c r="K103" s="120"/>
      <c r="L103" s="200"/>
      <c r="M103" s="201">
        <f>SUM(G103:L103)</f>
        <v>0</v>
      </c>
    </row>
    <row r="104" spans="2:13" x14ac:dyDescent="0.25">
      <c r="B104" s="89"/>
      <c r="C104" s="171"/>
      <c r="D104" s="176" t="s">
        <v>28</v>
      </c>
      <c r="E104" s="539" t="s">
        <v>187</v>
      </c>
      <c r="F104" s="540"/>
      <c r="G104" s="202"/>
      <c r="H104" s="123"/>
      <c r="I104" s="123"/>
      <c r="J104" s="123"/>
      <c r="K104" s="123"/>
      <c r="L104" s="203"/>
      <c r="M104" s="193">
        <f>SUM(G104:L104)</f>
        <v>0</v>
      </c>
    </row>
    <row r="105" spans="2:13" x14ac:dyDescent="0.25">
      <c r="B105" s="89"/>
      <c r="C105" s="171"/>
      <c r="D105" s="176" t="s">
        <v>29</v>
      </c>
      <c r="E105" s="539" t="s">
        <v>188</v>
      </c>
      <c r="F105" s="540"/>
      <c r="G105" s="202"/>
      <c r="H105" s="123"/>
      <c r="I105" s="123"/>
      <c r="J105" s="123"/>
      <c r="K105" s="123"/>
      <c r="L105" s="203"/>
      <c r="M105" s="193">
        <f t="shared" ref="M105" si="18">SUM(G105:L105)</f>
        <v>0</v>
      </c>
    </row>
    <row r="106" spans="2:13" x14ac:dyDescent="0.25">
      <c r="B106" s="89"/>
      <c r="C106" s="171"/>
      <c r="D106" s="176" t="s">
        <v>30</v>
      </c>
      <c r="E106" s="204" t="s">
        <v>95</v>
      </c>
      <c r="F106" s="125"/>
      <c r="G106" s="205"/>
      <c r="H106" s="206"/>
      <c r="I106" s="206"/>
      <c r="J106" s="206"/>
      <c r="K106" s="206"/>
      <c r="L106" s="207"/>
      <c r="M106" s="193">
        <f>SUM(G106:L106)</f>
        <v>0</v>
      </c>
    </row>
    <row r="107" spans="2:13" ht="15.75" thickBot="1" x14ac:dyDescent="0.3">
      <c r="B107" s="89"/>
      <c r="C107" s="171"/>
      <c r="D107" s="196" t="s">
        <v>31</v>
      </c>
      <c r="E107" s="653" t="s">
        <v>185</v>
      </c>
      <c r="F107" s="654"/>
      <c r="G107" s="197">
        <f t="shared" ref="G107:M107" si="19">SUM(G103:G106)</f>
        <v>0</v>
      </c>
      <c r="H107" s="197">
        <f t="shared" si="19"/>
        <v>0</v>
      </c>
      <c r="I107" s="197">
        <f t="shared" si="19"/>
        <v>0</v>
      </c>
      <c r="J107" s="197">
        <f t="shared" si="19"/>
        <v>0</v>
      </c>
      <c r="K107" s="197">
        <f t="shared" si="19"/>
        <v>0</v>
      </c>
      <c r="L107" s="197">
        <f t="shared" si="19"/>
        <v>0</v>
      </c>
      <c r="M107" s="208">
        <f t="shared" si="19"/>
        <v>0</v>
      </c>
    </row>
    <row r="108" spans="2:13" ht="15.75" thickBot="1" x14ac:dyDescent="0.3">
      <c r="B108" s="89"/>
      <c r="C108" s="183" t="s">
        <v>4</v>
      </c>
      <c r="D108" s="655" t="s">
        <v>189</v>
      </c>
      <c r="E108" s="655"/>
      <c r="F108" s="655"/>
      <c r="G108" s="655"/>
      <c r="H108" s="655"/>
      <c r="I108" s="655"/>
      <c r="J108" s="655"/>
      <c r="K108" s="655"/>
      <c r="L108" s="655"/>
      <c r="M108" s="656"/>
    </row>
    <row r="109" spans="2:13" x14ac:dyDescent="0.25">
      <c r="B109" s="89"/>
      <c r="C109" s="171"/>
      <c r="D109" s="176" t="s">
        <v>24</v>
      </c>
      <c r="E109" s="541" t="s">
        <v>197</v>
      </c>
      <c r="F109" s="542"/>
      <c r="G109" s="120"/>
      <c r="H109" s="120"/>
      <c r="I109" s="120"/>
      <c r="J109" s="120"/>
      <c r="K109" s="120"/>
      <c r="L109" s="120"/>
      <c r="M109" s="201">
        <f t="shared" ref="M109:M116" si="20">SUM(G109:L109)</f>
        <v>0</v>
      </c>
    </row>
    <row r="110" spans="2:13" x14ac:dyDescent="0.25">
      <c r="B110" s="89"/>
      <c r="C110" s="171"/>
      <c r="D110" s="176" t="s">
        <v>28</v>
      </c>
      <c r="E110" s="539" t="s">
        <v>199</v>
      </c>
      <c r="F110" s="540"/>
      <c r="G110" s="123"/>
      <c r="H110" s="123"/>
      <c r="I110" s="123"/>
      <c r="J110" s="123"/>
      <c r="K110" s="123"/>
      <c r="L110" s="123"/>
      <c r="M110" s="193">
        <f t="shared" si="20"/>
        <v>0</v>
      </c>
    </row>
    <row r="111" spans="2:13" x14ac:dyDescent="0.25">
      <c r="B111" s="89"/>
      <c r="C111" s="171"/>
      <c r="D111" s="176" t="s">
        <v>29</v>
      </c>
      <c r="E111" s="539" t="s">
        <v>198</v>
      </c>
      <c r="F111" s="540"/>
      <c r="G111" s="123"/>
      <c r="H111" s="123"/>
      <c r="I111" s="123"/>
      <c r="J111" s="123"/>
      <c r="K111" s="123"/>
      <c r="L111" s="123"/>
      <c r="M111" s="193">
        <f t="shared" si="20"/>
        <v>0</v>
      </c>
    </row>
    <row r="112" spans="2:13" x14ac:dyDescent="0.25">
      <c r="B112" s="89"/>
      <c r="C112" s="171"/>
      <c r="D112" s="176" t="s">
        <v>30</v>
      </c>
      <c r="E112" s="539" t="s">
        <v>190</v>
      </c>
      <c r="F112" s="540"/>
      <c r="G112" s="123"/>
      <c r="H112" s="123"/>
      <c r="I112" s="123"/>
      <c r="J112" s="123"/>
      <c r="K112" s="123"/>
      <c r="L112" s="123"/>
      <c r="M112" s="193">
        <f t="shared" si="20"/>
        <v>0</v>
      </c>
    </row>
    <row r="113" spans="2:13" x14ac:dyDescent="0.25">
      <c r="B113" s="89"/>
      <c r="C113" s="171"/>
      <c r="D113" s="176" t="s">
        <v>31</v>
      </c>
      <c r="E113" s="539" t="s">
        <v>200</v>
      </c>
      <c r="F113" s="540"/>
      <c r="G113" s="123"/>
      <c r="H113" s="123"/>
      <c r="I113" s="123"/>
      <c r="J113" s="123"/>
      <c r="K113" s="123"/>
      <c r="L113" s="123"/>
      <c r="M113" s="193">
        <f t="shared" si="20"/>
        <v>0</v>
      </c>
    </row>
    <row r="114" spans="2:13" x14ac:dyDescent="0.25">
      <c r="B114" s="89"/>
      <c r="C114" s="171"/>
      <c r="D114" s="176" t="s">
        <v>33</v>
      </c>
      <c r="E114" s="553" t="s">
        <v>201</v>
      </c>
      <c r="F114" s="554"/>
      <c r="G114" s="123"/>
      <c r="H114" s="123"/>
      <c r="I114" s="123"/>
      <c r="J114" s="123"/>
      <c r="K114" s="123"/>
      <c r="L114" s="123"/>
      <c r="M114" s="193">
        <f t="shared" si="20"/>
        <v>0</v>
      </c>
    </row>
    <row r="115" spans="2:13" x14ac:dyDescent="0.25">
      <c r="B115" s="89"/>
      <c r="C115" s="171"/>
      <c r="D115" s="176" t="s">
        <v>38</v>
      </c>
      <c r="E115" s="553" t="s">
        <v>101</v>
      </c>
      <c r="F115" s="554"/>
      <c r="G115" s="123"/>
      <c r="H115" s="123"/>
      <c r="I115" s="123"/>
      <c r="J115" s="123"/>
      <c r="K115" s="123"/>
      <c r="L115" s="123"/>
      <c r="M115" s="193">
        <f t="shared" si="20"/>
        <v>0</v>
      </c>
    </row>
    <row r="116" spans="2:13" x14ac:dyDescent="0.25">
      <c r="B116" s="89"/>
      <c r="C116" s="171"/>
      <c r="D116" s="176" t="s">
        <v>39</v>
      </c>
      <c r="E116" s="48" t="s">
        <v>95</v>
      </c>
      <c r="F116" s="125"/>
      <c r="G116" s="123"/>
      <c r="H116" s="123"/>
      <c r="I116" s="123"/>
      <c r="J116" s="123"/>
      <c r="K116" s="123"/>
      <c r="L116" s="123"/>
      <c r="M116" s="193">
        <f t="shared" si="20"/>
        <v>0</v>
      </c>
    </row>
    <row r="117" spans="2:13" ht="15.75" thickBot="1" x14ac:dyDescent="0.3">
      <c r="B117" s="89"/>
      <c r="C117" s="171"/>
      <c r="D117" s="196" t="s">
        <v>45</v>
      </c>
      <c r="E117" s="653" t="s">
        <v>194</v>
      </c>
      <c r="F117" s="654"/>
      <c r="G117" s="197">
        <f>SUM(G109:G116)</f>
        <v>0</v>
      </c>
      <c r="H117" s="197">
        <f t="shared" ref="H117:L117" si="21">SUM(H109:H116)</f>
        <v>0</v>
      </c>
      <c r="I117" s="197">
        <f t="shared" si="21"/>
        <v>0</v>
      </c>
      <c r="J117" s="197">
        <f t="shared" si="21"/>
        <v>0</v>
      </c>
      <c r="K117" s="197">
        <f t="shared" si="21"/>
        <v>0</v>
      </c>
      <c r="L117" s="197">
        <f t="shared" si="21"/>
        <v>0</v>
      </c>
      <c r="M117" s="198">
        <f>SUM(M109:M116)</f>
        <v>0</v>
      </c>
    </row>
    <row r="118" spans="2:13" ht="15.75" thickBot="1" x14ac:dyDescent="0.3">
      <c r="B118" s="89"/>
      <c r="C118" s="183" t="s">
        <v>5</v>
      </c>
      <c r="D118" s="655" t="s">
        <v>242</v>
      </c>
      <c r="E118" s="655"/>
      <c r="F118" s="655"/>
      <c r="G118" s="655"/>
      <c r="H118" s="655"/>
      <c r="I118" s="655"/>
      <c r="J118" s="655"/>
      <c r="K118" s="655"/>
      <c r="L118" s="655"/>
      <c r="M118" s="656"/>
    </row>
    <row r="119" spans="2:13" x14ac:dyDescent="0.25">
      <c r="B119" s="89"/>
      <c r="C119" s="171"/>
      <c r="D119" s="176" t="s">
        <v>24</v>
      </c>
      <c r="E119" s="541" t="s">
        <v>195</v>
      </c>
      <c r="F119" s="542"/>
      <c r="G119" s="199"/>
      <c r="H119" s="120"/>
      <c r="I119" s="120"/>
      <c r="J119" s="120"/>
      <c r="K119" s="120"/>
      <c r="L119" s="120"/>
      <c r="M119" s="201">
        <f>SUM(G119:L119)</f>
        <v>0</v>
      </c>
    </row>
    <row r="120" spans="2:13" x14ac:dyDescent="0.25">
      <c r="B120" s="89"/>
      <c r="C120" s="171"/>
      <c r="D120" s="176" t="s">
        <v>28</v>
      </c>
      <c r="E120" s="539" t="s">
        <v>196</v>
      </c>
      <c r="F120" s="540"/>
      <c r="G120" s="202"/>
      <c r="H120" s="123"/>
      <c r="I120" s="123"/>
      <c r="J120" s="123"/>
      <c r="K120" s="123"/>
      <c r="L120" s="123"/>
      <c r="M120" s="201">
        <f>SUM(G120:L120)</f>
        <v>0</v>
      </c>
    </row>
    <row r="121" spans="2:13" x14ac:dyDescent="0.25">
      <c r="B121" s="89"/>
      <c r="C121" s="171"/>
      <c r="D121" s="176" t="s">
        <v>29</v>
      </c>
      <c r="E121" s="539" t="s">
        <v>235</v>
      </c>
      <c r="F121" s="540"/>
      <c r="G121" s="202"/>
      <c r="H121" s="123"/>
      <c r="I121" s="123"/>
      <c r="J121" s="123"/>
      <c r="K121" s="123"/>
      <c r="L121" s="123"/>
      <c r="M121" s="201">
        <f t="shared" ref="M121:M123" si="22">SUM(G121:L121)</f>
        <v>0</v>
      </c>
    </row>
    <row r="122" spans="2:13" x14ac:dyDescent="0.25">
      <c r="B122" s="89"/>
      <c r="C122" s="171"/>
      <c r="D122" s="176" t="s">
        <v>30</v>
      </c>
      <c r="E122" s="539" t="s">
        <v>237</v>
      </c>
      <c r="F122" s="540"/>
      <c r="G122" s="202"/>
      <c r="H122" s="123"/>
      <c r="I122" s="123"/>
      <c r="J122" s="123"/>
      <c r="K122" s="123"/>
      <c r="L122" s="123"/>
      <c r="M122" s="201">
        <f t="shared" si="22"/>
        <v>0</v>
      </c>
    </row>
    <row r="123" spans="2:13" x14ac:dyDescent="0.25">
      <c r="B123" s="89"/>
      <c r="C123" s="171"/>
      <c r="D123" s="176" t="s">
        <v>31</v>
      </c>
      <c r="E123" s="48" t="s">
        <v>95</v>
      </c>
      <c r="F123" s="125"/>
      <c r="G123" s="202"/>
      <c r="H123" s="123"/>
      <c r="I123" s="123"/>
      <c r="J123" s="123"/>
      <c r="K123" s="123"/>
      <c r="L123" s="123"/>
      <c r="M123" s="201">
        <f t="shared" si="22"/>
        <v>0</v>
      </c>
    </row>
    <row r="124" spans="2:13" ht="15.75" thickBot="1" x14ac:dyDescent="0.3">
      <c r="B124" s="89"/>
      <c r="C124" s="171"/>
      <c r="D124" s="196" t="s">
        <v>33</v>
      </c>
      <c r="E124" s="653" t="s">
        <v>243</v>
      </c>
      <c r="F124" s="654"/>
      <c r="G124" s="209">
        <f t="shared" ref="G124:M124" si="23">SUM(G119:G123)</f>
        <v>0</v>
      </c>
      <c r="H124" s="209">
        <f t="shared" si="23"/>
        <v>0</v>
      </c>
      <c r="I124" s="209">
        <f t="shared" si="23"/>
        <v>0</v>
      </c>
      <c r="J124" s="209">
        <f t="shared" si="23"/>
        <v>0</v>
      </c>
      <c r="K124" s="209">
        <f t="shared" si="23"/>
        <v>0</v>
      </c>
      <c r="L124" s="209">
        <f t="shared" si="23"/>
        <v>0</v>
      </c>
      <c r="M124" s="210">
        <f t="shared" si="23"/>
        <v>0</v>
      </c>
    </row>
    <row r="125" spans="2:13" ht="15.75" thickBot="1" x14ac:dyDescent="0.3">
      <c r="B125" s="89"/>
      <c r="C125" s="183" t="s">
        <v>6</v>
      </c>
      <c r="D125" s="655" t="s">
        <v>203</v>
      </c>
      <c r="E125" s="655"/>
      <c r="F125" s="655"/>
      <c r="G125" s="655"/>
      <c r="H125" s="655"/>
      <c r="I125" s="655"/>
      <c r="J125" s="655"/>
      <c r="K125" s="655"/>
      <c r="L125" s="655"/>
      <c r="M125" s="656"/>
    </row>
    <row r="126" spans="2:13" x14ac:dyDescent="0.25">
      <c r="B126" s="89"/>
      <c r="C126" s="171"/>
      <c r="D126" s="176" t="s">
        <v>24</v>
      </c>
      <c r="E126" s="541" t="s">
        <v>204</v>
      </c>
      <c r="F126" s="542"/>
      <c r="G126" s="120"/>
      <c r="H126" s="120"/>
      <c r="I126" s="120"/>
      <c r="J126" s="120"/>
      <c r="K126" s="120"/>
      <c r="L126" s="120"/>
      <c r="M126" s="201">
        <f t="shared" ref="M126:M133" si="24">SUM(G126:L126)</f>
        <v>0</v>
      </c>
    </row>
    <row r="127" spans="2:13" x14ac:dyDescent="0.25">
      <c r="B127" s="89"/>
      <c r="C127" s="171"/>
      <c r="D127" s="176" t="s">
        <v>28</v>
      </c>
      <c r="E127" s="539" t="s">
        <v>281</v>
      </c>
      <c r="F127" s="540"/>
      <c r="G127" s="123"/>
      <c r="H127" s="123"/>
      <c r="I127" s="123"/>
      <c r="J127" s="123"/>
      <c r="K127" s="123"/>
      <c r="L127" s="123"/>
      <c r="M127" s="193">
        <f t="shared" si="24"/>
        <v>0</v>
      </c>
    </row>
    <row r="128" spans="2:13" x14ac:dyDescent="0.25">
      <c r="B128" s="89"/>
      <c r="C128" s="171"/>
      <c r="D128" s="176" t="s">
        <v>29</v>
      </c>
      <c r="E128" s="539" t="s">
        <v>282</v>
      </c>
      <c r="F128" s="540"/>
      <c r="G128" s="123"/>
      <c r="H128" s="123"/>
      <c r="I128" s="123"/>
      <c r="J128" s="123"/>
      <c r="K128" s="123"/>
      <c r="L128" s="123"/>
      <c r="M128" s="193">
        <f t="shared" si="24"/>
        <v>0</v>
      </c>
    </row>
    <row r="129" spans="2:13" x14ac:dyDescent="0.25">
      <c r="B129" s="89"/>
      <c r="C129" s="171"/>
      <c r="D129" s="176" t="s">
        <v>30</v>
      </c>
      <c r="E129" s="539" t="s">
        <v>283</v>
      </c>
      <c r="F129" s="540"/>
      <c r="G129" s="123"/>
      <c r="H129" s="123"/>
      <c r="I129" s="123"/>
      <c r="J129" s="123"/>
      <c r="K129" s="123"/>
      <c r="L129" s="123"/>
      <c r="M129" s="193">
        <f t="shared" si="24"/>
        <v>0</v>
      </c>
    </row>
    <row r="130" spans="2:13" x14ac:dyDescent="0.25">
      <c r="B130" s="89"/>
      <c r="C130" s="171"/>
      <c r="D130" s="176" t="s">
        <v>31</v>
      </c>
      <c r="E130" s="539" t="s">
        <v>205</v>
      </c>
      <c r="F130" s="540"/>
      <c r="G130" s="123"/>
      <c r="H130" s="123"/>
      <c r="I130" s="123"/>
      <c r="J130" s="123"/>
      <c r="K130" s="123"/>
      <c r="L130" s="123"/>
      <c r="M130" s="193">
        <f t="shared" si="24"/>
        <v>0</v>
      </c>
    </row>
    <row r="131" spans="2:13" x14ac:dyDescent="0.25">
      <c r="B131" s="89"/>
      <c r="C131" s="171"/>
      <c r="D131" s="176" t="s">
        <v>33</v>
      </c>
      <c r="E131" s="539" t="s">
        <v>206</v>
      </c>
      <c r="F131" s="540"/>
      <c r="G131" s="123"/>
      <c r="H131" s="123"/>
      <c r="I131" s="123"/>
      <c r="J131" s="123"/>
      <c r="K131" s="123"/>
      <c r="L131" s="123"/>
      <c r="M131" s="193">
        <f t="shared" si="24"/>
        <v>0</v>
      </c>
    </row>
    <row r="132" spans="2:13" x14ac:dyDescent="0.25">
      <c r="B132" s="89"/>
      <c r="C132" s="171"/>
      <c r="D132" s="176" t="s">
        <v>38</v>
      </c>
      <c r="E132" s="539" t="s">
        <v>207</v>
      </c>
      <c r="F132" s="540"/>
      <c r="G132" s="123"/>
      <c r="H132" s="123"/>
      <c r="I132" s="123"/>
      <c r="J132" s="123"/>
      <c r="K132" s="123"/>
      <c r="L132" s="123"/>
      <c r="M132" s="193">
        <f t="shared" si="24"/>
        <v>0</v>
      </c>
    </row>
    <row r="133" spans="2:13" x14ac:dyDescent="0.25">
      <c r="B133" s="89"/>
      <c r="C133" s="171"/>
      <c r="D133" s="176" t="s">
        <v>39</v>
      </c>
      <c r="E133" s="48" t="s">
        <v>95</v>
      </c>
      <c r="F133" s="158"/>
      <c r="G133" s="123"/>
      <c r="H133" s="123"/>
      <c r="I133" s="123"/>
      <c r="J133" s="123"/>
      <c r="K133" s="123"/>
      <c r="L133" s="123"/>
      <c r="M133" s="193">
        <f t="shared" si="24"/>
        <v>0</v>
      </c>
    </row>
    <row r="134" spans="2:13" ht="15.75" thickBot="1" x14ac:dyDescent="0.3">
      <c r="B134" s="89"/>
      <c r="C134" s="171"/>
      <c r="D134" s="196" t="s">
        <v>45</v>
      </c>
      <c r="E134" s="653" t="s">
        <v>208</v>
      </c>
      <c r="F134" s="654"/>
      <c r="G134" s="197">
        <f t="shared" ref="G134:M134" si="25">SUM(G126:G133)</f>
        <v>0</v>
      </c>
      <c r="H134" s="197">
        <f t="shared" si="25"/>
        <v>0</v>
      </c>
      <c r="I134" s="197">
        <f t="shared" si="25"/>
        <v>0</v>
      </c>
      <c r="J134" s="197">
        <f t="shared" si="25"/>
        <v>0</v>
      </c>
      <c r="K134" s="197">
        <f t="shared" si="25"/>
        <v>0</v>
      </c>
      <c r="L134" s="197">
        <f t="shared" si="25"/>
        <v>0</v>
      </c>
      <c r="M134" s="198">
        <f t="shared" si="25"/>
        <v>0</v>
      </c>
    </row>
    <row r="135" spans="2:13" ht="15.75" thickBot="1" x14ac:dyDescent="0.3">
      <c r="B135" s="89"/>
      <c r="C135" s="424" t="s">
        <v>7</v>
      </c>
      <c r="D135" s="660" t="s">
        <v>632</v>
      </c>
      <c r="E135" s="660"/>
      <c r="F135" s="660"/>
      <c r="G135" s="660"/>
      <c r="H135" s="660"/>
      <c r="I135" s="660"/>
      <c r="J135" s="660"/>
      <c r="K135" s="660"/>
      <c r="L135" s="660"/>
      <c r="M135" s="661"/>
    </row>
    <row r="136" spans="2:13" x14ac:dyDescent="0.25">
      <c r="B136" s="89"/>
      <c r="C136" s="171"/>
      <c r="D136" s="418" t="s">
        <v>24</v>
      </c>
      <c r="E136" s="664" t="s">
        <v>211</v>
      </c>
      <c r="F136" s="665"/>
      <c r="G136" s="445"/>
      <c r="H136" s="445"/>
      <c r="I136" s="445"/>
      <c r="J136" s="445"/>
      <c r="K136" s="445"/>
      <c r="L136" s="445"/>
      <c r="M136" s="423">
        <f>SUM(G136:L136)</f>
        <v>0</v>
      </c>
    </row>
    <row r="137" spans="2:13" x14ac:dyDescent="0.25">
      <c r="B137" s="89"/>
      <c r="C137" s="171"/>
      <c r="D137" s="418" t="s">
        <v>28</v>
      </c>
      <c r="E137" s="662" t="s">
        <v>210</v>
      </c>
      <c r="F137" s="663"/>
      <c r="G137" s="446"/>
      <c r="H137" s="446"/>
      <c r="I137" s="446"/>
      <c r="J137" s="446"/>
      <c r="K137" s="446"/>
      <c r="L137" s="446"/>
      <c r="M137" s="423">
        <f t="shared" ref="M137:M139" si="26">SUM(G137:L137)</f>
        <v>0</v>
      </c>
    </row>
    <row r="138" spans="2:13" x14ac:dyDescent="0.25">
      <c r="B138" s="89"/>
      <c r="C138" s="171"/>
      <c r="D138" s="418" t="s">
        <v>29</v>
      </c>
      <c r="E138" s="662" t="s">
        <v>212</v>
      </c>
      <c r="F138" s="663"/>
      <c r="G138" s="446"/>
      <c r="H138" s="446"/>
      <c r="I138" s="446"/>
      <c r="J138" s="446"/>
      <c r="K138" s="446"/>
      <c r="L138" s="446"/>
      <c r="M138" s="423">
        <f t="shared" si="26"/>
        <v>0</v>
      </c>
    </row>
    <row r="139" spans="2:13" x14ac:dyDescent="0.25">
      <c r="B139" s="89"/>
      <c r="C139" s="171"/>
      <c r="D139" s="418" t="s">
        <v>30</v>
      </c>
      <c r="E139" s="419" t="s">
        <v>95</v>
      </c>
      <c r="F139" s="447"/>
      <c r="G139" s="446"/>
      <c r="H139" s="446"/>
      <c r="I139" s="446"/>
      <c r="J139" s="446"/>
      <c r="K139" s="446"/>
      <c r="L139" s="446"/>
      <c r="M139" s="423">
        <f t="shared" si="26"/>
        <v>0</v>
      </c>
    </row>
    <row r="140" spans="2:13" ht="15.75" thickBot="1" x14ac:dyDescent="0.3">
      <c r="B140" s="89"/>
      <c r="C140" s="171"/>
      <c r="D140" s="420" t="s">
        <v>31</v>
      </c>
      <c r="E140" s="668" t="s">
        <v>213</v>
      </c>
      <c r="F140" s="669"/>
      <c r="G140" s="421">
        <f t="shared" ref="G140:M140" si="27">SUM(G136:G139)</f>
        <v>0</v>
      </c>
      <c r="H140" s="421">
        <f t="shared" si="27"/>
        <v>0</v>
      </c>
      <c r="I140" s="421">
        <f t="shared" si="27"/>
        <v>0</v>
      </c>
      <c r="J140" s="421">
        <f t="shared" si="27"/>
        <v>0</v>
      </c>
      <c r="K140" s="421">
        <f t="shared" si="27"/>
        <v>0</v>
      </c>
      <c r="L140" s="421">
        <f t="shared" si="27"/>
        <v>0</v>
      </c>
      <c r="M140" s="422">
        <f t="shared" si="27"/>
        <v>0</v>
      </c>
    </row>
    <row r="141" spans="2:13" ht="15.75" thickBot="1" x14ac:dyDescent="0.3">
      <c r="B141" s="89"/>
      <c r="C141" s="183" t="s">
        <v>177</v>
      </c>
      <c r="D141" s="655" t="s">
        <v>236</v>
      </c>
      <c r="E141" s="655"/>
      <c r="F141" s="655"/>
      <c r="G141" s="655"/>
      <c r="H141" s="655"/>
      <c r="I141" s="655"/>
      <c r="J141" s="655"/>
      <c r="K141" s="655"/>
      <c r="L141" s="655"/>
      <c r="M141" s="656"/>
    </row>
    <row r="142" spans="2:13" x14ac:dyDescent="0.25">
      <c r="B142" s="89"/>
      <c r="C142" s="211"/>
      <c r="D142" s="176" t="s">
        <v>24</v>
      </c>
      <c r="E142" s="539" t="s">
        <v>192</v>
      </c>
      <c r="F142" s="540"/>
      <c r="G142" s="212"/>
      <c r="H142" s="212"/>
      <c r="I142" s="212"/>
      <c r="J142" s="212"/>
      <c r="K142" s="212"/>
      <c r="L142" s="212"/>
      <c r="M142" s="213">
        <f>SUM(G142:L142)</f>
        <v>0</v>
      </c>
    </row>
    <row r="143" spans="2:13" x14ac:dyDescent="0.25">
      <c r="B143" s="89"/>
      <c r="C143" s="211"/>
      <c r="D143" s="176" t="s">
        <v>28</v>
      </c>
      <c r="E143" s="539" t="s">
        <v>191</v>
      </c>
      <c r="F143" s="540"/>
      <c r="G143" s="212"/>
      <c r="H143" s="212"/>
      <c r="I143" s="212"/>
      <c r="J143" s="212"/>
      <c r="K143" s="212"/>
      <c r="L143" s="212"/>
      <c r="M143" s="213">
        <f t="shared" ref="M143:M147" si="28">SUM(G143:L143)</f>
        <v>0</v>
      </c>
    </row>
    <row r="144" spans="2:13" x14ac:dyDescent="0.25">
      <c r="B144" s="89"/>
      <c r="C144" s="211"/>
      <c r="D144" s="176" t="s">
        <v>29</v>
      </c>
      <c r="E144" s="539" t="s">
        <v>193</v>
      </c>
      <c r="F144" s="540"/>
      <c r="G144" s="212"/>
      <c r="H144" s="212"/>
      <c r="I144" s="212"/>
      <c r="J144" s="212"/>
      <c r="K144" s="212"/>
      <c r="L144" s="212"/>
      <c r="M144" s="213">
        <f t="shared" si="28"/>
        <v>0</v>
      </c>
    </row>
    <row r="145" spans="2:13" x14ac:dyDescent="0.25">
      <c r="B145" s="89"/>
      <c r="C145" s="211"/>
      <c r="D145" s="176" t="s">
        <v>30</v>
      </c>
      <c r="E145" s="539" t="s">
        <v>202</v>
      </c>
      <c r="F145" s="540"/>
      <c r="G145" s="212"/>
      <c r="H145" s="212"/>
      <c r="I145" s="212"/>
      <c r="J145" s="212"/>
      <c r="K145" s="212"/>
      <c r="L145" s="212"/>
      <c r="M145" s="213">
        <f t="shared" si="28"/>
        <v>0</v>
      </c>
    </row>
    <row r="146" spans="2:13" x14ac:dyDescent="0.25">
      <c r="B146" s="89"/>
      <c r="C146" s="211"/>
      <c r="D146" s="418" t="s">
        <v>31</v>
      </c>
      <c r="E146" s="662" t="s">
        <v>631</v>
      </c>
      <c r="F146" s="663"/>
      <c r="G146" s="448"/>
      <c r="H146" s="448"/>
      <c r="I146" s="448"/>
      <c r="J146" s="448"/>
      <c r="K146" s="448"/>
      <c r="L146" s="448"/>
      <c r="M146" s="425">
        <f t="shared" si="28"/>
        <v>0</v>
      </c>
    </row>
    <row r="147" spans="2:13" x14ac:dyDescent="0.25">
      <c r="B147" s="89"/>
      <c r="C147" s="171"/>
      <c r="D147" s="214" t="s">
        <v>33</v>
      </c>
      <c r="E147" s="62" t="s">
        <v>95</v>
      </c>
      <c r="F147" s="125"/>
      <c r="G147" s="206"/>
      <c r="H147" s="206"/>
      <c r="I147" s="206"/>
      <c r="J147" s="206"/>
      <c r="K147" s="206"/>
      <c r="L147" s="206"/>
      <c r="M147" s="213">
        <f t="shared" si="28"/>
        <v>0</v>
      </c>
    </row>
    <row r="148" spans="2:13" ht="15.75" thickBot="1" x14ac:dyDescent="0.3">
      <c r="B148" s="89"/>
      <c r="C148" s="171"/>
      <c r="D148" s="215" t="s">
        <v>38</v>
      </c>
      <c r="E148" s="653" t="s">
        <v>258</v>
      </c>
      <c r="F148" s="653"/>
      <c r="G148" s="197">
        <f>SUM(G142:G147)</f>
        <v>0</v>
      </c>
      <c r="H148" s="197">
        <f t="shared" ref="H148:M148" si="29">SUM(H142:H147)</f>
        <v>0</v>
      </c>
      <c r="I148" s="197">
        <f t="shared" si="29"/>
        <v>0</v>
      </c>
      <c r="J148" s="197">
        <f t="shared" si="29"/>
        <v>0</v>
      </c>
      <c r="K148" s="197">
        <f t="shared" si="29"/>
        <v>0</v>
      </c>
      <c r="L148" s="197">
        <f t="shared" si="29"/>
        <v>0</v>
      </c>
      <c r="M148" s="198">
        <f t="shared" si="29"/>
        <v>0</v>
      </c>
    </row>
    <row r="149" spans="2:13" ht="15.75" thickBot="1" x14ac:dyDescent="0.3">
      <c r="B149" s="89"/>
      <c r="C149" s="183" t="s">
        <v>218</v>
      </c>
      <c r="D149" s="655" t="s">
        <v>312</v>
      </c>
      <c r="E149" s="655"/>
      <c r="F149" s="655"/>
      <c r="G149" s="655"/>
      <c r="H149" s="655"/>
      <c r="I149" s="655"/>
      <c r="J149" s="655"/>
      <c r="K149" s="655"/>
      <c r="L149" s="655"/>
      <c r="M149" s="656"/>
    </row>
    <row r="150" spans="2:13" ht="15.75" thickBot="1" x14ac:dyDescent="0.3">
      <c r="B150" s="89"/>
      <c r="C150" s="171"/>
      <c r="D150" s="418" t="s">
        <v>24</v>
      </c>
      <c r="E150" s="662" t="s">
        <v>630</v>
      </c>
      <c r="F150" s="662"/>
      <c r="G150" s="449"/>
      <c r="H150" s="449"/>
      <c r="I150" s="449"/>
      <c r="J150" s="449"/>
      <c r="K150" s="449"/>
      <c r="L150" s="449"/>
      <c r="M150" s="426">
        <f>SUM(G150:L150)</f>
        <v>0</v>
      </c>
    </row>
    <row r="151" spans="2:13" ht="15.75" thickBot="1" x14ac:dyDescent="0.3">
      <c r="B151" s="89"/>
      <c r="C151" s="183" t="s">
        <v>219</v>
      </c>
      <c r="D151" s="655" t="s">
        <v>214</v>
      </c>
      <c r="E151" s="655"/>
      <c r="F151" s="655"/>
      <c r="G151" s="655"/>
      <c r="H151" s="655"/>
      <c r="I151" s="655"/>
      <c r="J151" s="655"/>
      <c r="K151" s="655"/>
      <c r="L151" s="655"/>
      <c r="M151" s="656"/>
    </row>
    <row r="152" spans="2:13" ht="15.75" thickBot="1" x14ac:dyDescent="0.3">
      <c r="B152" s="89"/>
      <c r="C152" s="211"/>
      <c r="D152" s="214" t="s">
        <v>24</v>
      </c>
      <c r="E152" s="672" t="s">
        <v>65</v>
      </c>
      <c r="F152" s="673"/>
      <c r="G152" s="216"/>
      <c r="H152" s="216"/>
      <c r="I152" s="216"/>
      <c r="J152" s="216"/>
      <c r="K152" s="216"/>
      <c r="L152" s="216"/>
      <c r="M152" s="198">
        <f>SUM(G152:L152)</f>
        <v>0</v>
      </c>
    </row>
    <row r="153" spans="2:13" s="35" customFormat="1" ht="16.5" customHeight="1" thickBot="1" x14ac:dyDescent="0.3">
      <c r="B153" s="217"/>
      <c r="C153" s="218" t="s">
        <v>220</v>
      </c>
      <c r="D153" s="666" t="s">
        <v>633</v>
      </c>
      <c r="E153" s="666"/>
      <c r="F153" s="667"/>
      <c r="G153" s="219">
        <f t="shared" ref="G153:L153" si="30">G101+G107+G117+G124+G134+G140+G148+G150+G152</f>
        <v>0</v>
      </c>
      <c r="H153" s="219">
        <f t="shared" si="30"/>
        <v>0</v>
      </c>
      <c r="I153" s="219">
        <f t="shared" si="30"/>
        <v>0</v>
      </c>
      <c r="J153" s="219">
        <f t="shared" si="30"/>
        <v>0</v>
      </c>
      <c r="K153" s="219">
        <f t="shared" si="30"/>
        <v>0</v>
      </c>
      <c r="L153" s="219">
        <f t="shared" si="30"/>
        <v>0</v>
      </c>
      <c r="M153" s="435">
        <f>M101+M107+M117+M124+M134+M140+M148++M150+M152</f>
        <v>0</v>
      </c>
    </row>
    <row r="154" spans="2:13" x14ac:dyDescent="0.25">
      <c r="B154" s="89"/>
      <c r="C154" s="220" t="s">
        <v>221</v>
      </c>
      <c r="D154" s="674" t="s">
        <v>124</v>
      </c>
      <c r="E154" s="674"/>
      <c r="F154" s="675"/>
      <c r="G154" s="264">
        <f>IF(ISBLANK(G91),0,(VLOOKUP(G91,SubsidyLimits[],4)))</f>
        <v>0</v>
      </c>
      <c r="H154" s="264">
        <f>IF(ISBLANK(H91),0,(VLOOKUP(H91,SubsidyLimits[],4)))</f>
        <v>0</v>
      </c>
      <c r="I154" s="264">
        <f>IF(ISBLANK(I91),0,(VLOOKUP(I91,SubsidyLimits[],4)))</f>
        <v>0</v>
      </c>
      <c r="J154" s="264">
        <f>IF(ISBLANK(J91),0,(VLOOKUP(J91,SubsidyLimits[],4)))</f>
        <v>0</v>
      </c>
      <c r="K154" s="264">
        <f>IF(ISBLANK(K91),0,(VLOOKUP(K91,SubsidyLimits[],4)))</f>
        <v>0</v>
      </c>
      <c r="L154" s="264">
        <f>IF(ISBLANK(L91),0,(VLOOKUP(L91,SubsidyLimits[],4)))</f>
        <v>0</v>
      </c>
      <c r="M154" s="263">
        <f>SUM(G154:L154)</f>
        <v>0</v>
      </c>
    </row>
    <row r="155" spans="2:13" ht="15" customHeight="1" thickBot="1" x14ac:dyDescent="0.3">
      <c r="B155" s="89"/>
      <c r="C155" s="431" t="s">
        <v>249</v>
      </c>
      <c r="D155" s="676" t="s">
        <v>322</v>
      </c>
      <c r="E155" s="676"/>
      <c r="F155" s="677"/>
      <c r="G155" s="265">
        <f>(G153-G154)</f>
        <v>0</v>
      </c>
      <c r="H155" s="265">
        <f t="shared" ref="H155:L155" si="31">(H153-H154)</f>
        <v>0</v>
      </c>
      <c r="I155" s="265">
        <f t="shared" si="31"/>
        <v>0</v>
      </c>
      <c r="J155" s="265">
        <f t="shared" si="31"/>
        <v>0</v>
      </c>
      <c r="K155" s="265">
        <f t="shared" si="31"/>
        <v>0</v>
      </c>
      <c r="L155" s="265">
        <f t="shared" si="31"/>
        <v>0</v>
      </c>
      <c r="M155" s="262"/>
    </row>
    <row r="156" spans="2:13" ht="15" customHeight="1" thickBot="1" x14ac:dyDescent="0.3">
      <c r="B156" s="89"/>
      <c r="C156" s="430"/>
      <c r="D156" s="427"/>
      <c r="E156" s="427"/>
      <c r="F156" s="427"/>
      <c r="G156" s="428"/>
      <c r="H156" s="428"/>
      <c r="I156" s="428"/>
      <c r="J156" s="428"/>
      <c r="K156" s="428"/>
      <c r="L156" s="428"/>
      <c r="M156" s="429"/>
    </row>
    <row r="157" spans="2:13" ht="60" customHeight="1" thickBot="1" x14ac:dyDescent="0.3">
      <c r="B157" s="89"/>
      <c r="C157" s="171"/>
      <c r="D157" s="43"/>
      <c r="E157" s="645" t="s">
        <v>628</v>
      </c>
      <c r="F157" s="646"/>
      <c r="G157" s="172" t="s">
        <v>642</v>
      </c>
      <c r="H157" s="172" t="s">
        <v>643</v>
      </c>
      <c r="I157" s="172" t="s">
        <v>644</v>
      </c>
      <c r="J157" s="172" t="s">
        <v>645</v>
      </c>
      <c r="K157" s="172" t="s">
        <v>646</v>
      </c>
      <c r="L157" s="173" t="s">
        <v>647</v>
      </c>
      <c r="M157" s="432"/>
    </row>
    <row r="158" spans="2:13" ht="15.75" thickBot="1" x14ac:dyDescent="0.3">
      <c r="B158" s="174" t="s">
        <v>662</v>
      </c>
      <c r="C158" s="648" t="s">
        <v>165</v>
      </c>
      <c r="D158" s="648"/>
      <c r="E158" s="648"/>
      <c r="F158" s="648"/>
      <c r="G158" s="648"/>
      <c r="H158" s="648"/>
      <c r="I158" s="648"/>
      <c r="J158" s="648"/>
      <c r="K158" s="648"/>
      <c r="L158" s="649"/>
      <c r="M158" s="43"/>
    </row>
    <row r="159" spans="2:13" ht="15.75" thickBot="1" x14ac:dyDescent="0.3">
      <c r="B159" s="128"/>
      <c r="C159" s="175" t="s">
        <v>1</v>
      </c>
      <c r="D159" s="650" t="s">
        <v>169</v>
      </c>
      <c r="E159" s="650"/>
      <c r="F159" s="650"/>
      <c r="G159" s="650"/>
      <c r="H159" s="650"/>
      <c r="I159" s="650"/>
      <c r="J159" s="650"/>
      <c r="K159" s="650"/>
      <c r="L159" s="652"/>
      <c r="M159" s="43"/>
    </row>
    <row r="160" spans="2:13" x14ac:dyDescent="0.25">
      <c r="B160" s="89"/>
      <c r="C160" s="171"/>
      <c r="D160" s="176" t="s">
        <v>24</v>
      </c>
      <c r="E160" s="541" t="s">
        <v>166</v>
      </c>
      <c r="F160" s="542"/>
      <c r="G160" s="177"/>
      <c r="H160" s="178"/>
      <c r="I160" s="178"/>
      <c r="J160" s="178"/>
      <c r="K160" s="178"/>
      <c r="L160" s="179"/>
      <c r="M160" s="43"/>
    </row>
    <row r="161" spans="2:13" ht="15.75" thickBot="1" x14ac:dyDescent="0.3">
      <c r="B161" s="89"/>
      <c r="C161" s="171"/>
      <c r="D161" s="176" t="s">
        <v>28</v>
      </c>
      <c r="E161" s="641" t="s">
        <v>167</v>
      </c>
      <c r="F161" s="642"/>
      <c r="G161" s="180"/>
      <c r="H161" s="181"/>
      <c r="I161" s="181"/>
      <c r="J161" s="181"/>
      <c r="K161" s="181"/>
      <c r="L161" s="182"/>
      <c r="M161" s="43"/>
    </row>
    <row r="162" spans="2:13" ht="15.75" thickBot="1" x14ac:dyDescent="0.3">
      <c r="B162" s="89"/>
      <c r="C162" s="183" t="s">
        <v>3</v>
      </c>
      <c r="D162" s="650" t="s">
        <v>170</v>
      </c>
      <c r="E162" s="650"/>
      <c r="F162" s="650"/>
      <c r="G162" s="650"/>
      <c r="H162" s="650"/>
      <c r="I162" s="650"/>
      <c r="J162" s="650"/>
      <c r="K162" s="650"/>
      <c r="L162" s="651"/>
      <c r="M162" s="43"/>
    </row>
    <row r="163" spans="2:13" x14ac:dyDescent="0.25">
      <c r="B163" s="89"/>
      <c r="C163" s="171"/>
      <c r="D163" s="176" t="s">
        <v>29</v>
      </c>
      <c r="E163" s="541" t="s">
        <v>168</v>
      </c>
      <c r="F163" s="542"/>
      <c r="G163" s="256"/>
      <c r="H163" s="257"/>
      <c r="I163" s="257"/>
      <c r="J163" s="257"/>
      <c r="K163" s="257"/>
      <c r="L163" s="258"/>
      <c r="M163" s="43"/>
    </row>
    <row r="164" spans="2:13" x14ac:dyDescent="0.25">
      <c r="B164" s="89"/>
      <c r="C164" s="171"/>
      <c r="D164" s="176" t="s">
        <v>30</v>
      </c>
      <c r="E164" s="539" t="s">
        <v>171</v>
      </c>
      <c r="F164" s="540"/>
      <c r="G164" s="184"/>
      <c r="H164" s="97"/>
      <c r="I164" s="97"/>
      <c r="J164" s="97"/>
      <c r="K164" s="97"/>
      <c r="L164" s="185"/>
      <c r="M164" s="43"/>
    </row>
    <row r="165" spans="2:13" x14ac:dyDescent="0.25">
      <c r="B165" s="89"/>
      <c r="C165" s="171"/>
      <c r="D165" s="176" t="s">
        <v>31</v>
      </c>
      <c r="E165" s="539" t="s">
        <v>172</v>
      </c>
      <c r="F165" s="540"/>
      <c r="G165" s="259"/>
      <c r="H165" s="260"/>
      <c r="I165" s="260"/>
      <c r="J165" s="260"/>
      <c r="K165" s="260"/>
      <c r="L165" s="261"/>
      <c r="M165" s="43"/>
    </row>
    <row r="166" spans="2:13" x14ac:dyDescent="0.25">
      <c r="B166" s="89"/>
      <c r="C166" s="171"/>
      <c r="D166" s="176" t="s">
        <v>33</v>
      </c>
      <c r="E166" s="539" t="s">
        <v>173</v>
      </c>
      <c r="F166" s="540"/>
      <c r="G166" s="186"/>
      <c r="H166" s="187"/>
      <c r="I166" s="187"/>
      <c r="J166" s="187"/>
      <c r="K166" s="187"/>
      <c r="L166" s="188"/>
      <c r="M166" s="43"/>
    </row>
    <row r="167" spans="2:13" ht="15.75" thickBot="1" x14ac:dyDescent="0.3">
      <c r="B167" s="89"/>
      <c r="C167" s="171"/>
      <c r="D167" s="189" t="s">
        <v>38</v>
      </c>
      <c r="E167" s="641" t="s">
        <v>174</v>
      </c>
      <c r="F167" s="642"/>
      <c r="G167" s="190"/>
      <c r="H167" s="190"/>
      <c r="I167" s="190"/>
      <c r="J167" s="190"/>
      <c r="K167" s="190"/>
      <c r="L167" s="191"/>
      <c r="M167" s="43"/>
    </row>
    <row r="168" spans="2:13" ht="15.75" thickBot="1" x14ac:dyDescent="0.3">
      <c r="B168" s="174" t="s">
        <v>663</v>
      </c>
      <c r="C168" s="658" t="s">
        <v>175</v>
      </c>
      <c r="D168" s="658"/>
      <c r="E168" s="658"/>
      <c r="F168" s="658"/>
      <c r="G168" s="658"/>
      <c r="H168" s="658"/>
      <c r="I168" s="658"/>
      <c r="J168" s="658"/>
      <c r="K168" s="658"/>
      <c r="L168" s="659"/>
      <c r="M168" s="43"/>
    </row>
    <row r="169" spans="2:13" ht="15.75" thickBot="1" x14ac:dyDescent="0.3">
      <c r="B169" s="89"/>
      <c r="C169" s="183" t="s">
        <v>1</v>
      </c>
      <c r="D169" s="655" t="s">
        <v>176</v>
      </c>
      <c r="E169" s="655"/>
      <c r="F169" s="655"/>
      <c r="G169" s="655"/>
      <c r="H169" s="655"/>
      <c r="I169" s="655"/>
      <c r="J169" s="655"/>
      <c r="K169" s="655"/>
      <c r="L169" s="657"/>
      <c r="M169" s="192" t="s">
        <v>183</v>
      </c>
    </row>
    <row r="170" spans="2:13" x14ac:dyDescent="0.25">
      <c r="B170" s="89"/>
      <c r="C170" s="171"/>
      <c r="D170" s="176" t="s">
        <v>24</v>
      </c>
      <c r="E170" s="541" t="s">
        <v>179</v>
      </c>
      <c r="F170" s="542"/>
      <c r="G170" s="120"/>
      <c r="H170" s="120"/>
      <c r="I170" s="120"/>
      <c r="J170" s="120"/>
      <c r="K170" s="120"/>
      <c r="L170" s="120"/>
      <c r="M170" s="193">
        <f t="shared" ref="M170:M175" si="32">SUM(G170:L170)</f>
        <v>0</v>
      </c>
    </row>
    <row r="171" spans="2:13" x14ac:dyDescent="0.25">
      <c r="B171" s="89"/>
      <c r="C171" s="171"/>
      <c r="D171" s="176" t="s">
        <v>28</v>
      </c>
      <c r="E171" s="539" t="s">
        <v>180</v>
      </c>
      <c r="F171" s="540"/>
      <c r="G171" s="123"/>
      <c r="H171" s="123"/>
      <c r="I171" s="123"/>
      <c r="J171" s="123"/>
      <c r="K171" s="123"/>
      <c r="L171" s="123"/>
      <c r="M171" s="193">
        <f t="shared" si="32"/>
        <v>0</v>
      </c>
    </row>
    <row r="172" spans="2:13" x14ac:dyDescent="0.25">
      <c r="B172" s="89"/>
      <c r="C172" s="171"/>
      <c r="D172" s="176" t="s">
        <v>29</v>
      </c>
      <c r="E172" s="539" t="s">
        <v>181</v>
      </c>
      <c r="F172" s="540"/>
      <c r="G172" s="123"/>
      <c r="H172" s="123"/>
      <c r="I172" s="123"/>
      <c r="J172" s="123"/>
      <c r="K172" s="123"/>
      <c r="L172" s="123"/>
      <c r="M172" s="193">
        <f t="shared" si="32"/>
        <v>0</v>
      </c>
    </row>
    <row r="173" spans="2:13" x14ac:dyDescent="0.25">
      <c r="B173" s="89"/>
      <c r="C173" s="171"/>
      <c r="D173" s="176" t="s">
        <v>30</v>
      </c>
      <c r="E173" s="539" t="s">
        <v>8</v>
      </c>
      <c r="F173" s="540"/>
      <c r="G173" s="123"/>
      <c r="H173" s="123"/>
      <c r="I173" s="123"/>
      <c r="J173" s="123"/>
      <c r="K173" s="123"/>
      <c r="L173" s="123"/>
      <c r="M173" s="193">
        <f t="shared" si="32"/>
        <v>0</v>
      </c>
    </row>
    <row r="174" spans="2:13" x14ac:dyDescent="0.25">
      <c r="B174" s="89"/>
      <c r="C174" s="171"/>
      <c r="D174" s="176" t="s">
        <v>31</v>
      </c>
      <c r="E174" s="539" t="s">
        <v>182</v>
      </c>
      <c r="F174" s="540"/>
      <c r="G174" s="123"/>
      <c r="H174" s="123"/>
      <c r="I174" s="123"/>
      <c r="J174" s="123"/>
      <c r="K174" s="123"/>
      <c r="L174" s="123"/>
      <c r="M174" s="193">
        <f t="shared" si="32"/>
        <v>0</v>
      </c>
    </row>
    <row r="175" spans="2:13" x14ac:dyDescent="0.25">
      <c r="B175" s="89"/>
      <c r="C175" s="171"/>
      <c r="D175" s="194" t="s">
        <v>33</v>
      </c>
      <c r="E175" s="195" t="s">
        <v>95</v>
      </c>
      <c r="F175" s="132"/>
      <c r="G175" s="123"/>
      <c r="H175" s="123"/>
      <c r="I175" s="123"/>
      <c r="J175" s="123"/>
      <c r="K175" s="123"/>
      <c r="L175" s="123"/>
      <c r="M175" s="193">
        <f t="shared" si="32"/>
        <v>0</v>
      </c>
    </row>
    <row r="176" spans="2:13" ht="15.75" thickBot="1" x14ac:dyDescent="0.3">
      <c r="B176" s="89"/>
      <c r="C176" s="171"/>
      <c r="D176" s="196" t="s">
        <v>38</v>
      </c>
      <c r="E176" s="653" t="s">
        <v>178</v>
      </c>
      <c r="F176" s="654"/>
      <c r="G176" s="197">
        <f t="shared" ref="G176:M176" si="33">SUM(G170:G175)</f>
        <v>0</v>
      </c>
      <c r="H176" s="197">
        <f t="shared" si="33"/>
        <v>0</v>
      </c>
      <c r="I176" s="197">
        <f t="shared" si="33"/>
        <v>0</v>
      </c>
      <c r="J176" s="197">
        <f t="shared" si="33"/>
        <v>0</v>
      </c>
      <c r="K176" s="197">
        <f t="shared" si="33"/>
        <v>0</v>
      </c>
      <c r="L176" s="197">
        <f t="shared" si="33"/>
        <v>0</v>
      </c>
      <c r="M176" s="198">
        <f t="shared" si="33"/>
        <v>0</v>
      </c>
    </row>
    <row r="177" spans="2:13" ht="15.75" thickBot="1" x14ac:dyDescent="0.3">
      <c r="B177" s="89"/>
      <c r="C177" s="183" t="s">
        <v>3</v>
      </c>
      <c r="D177" s="655" t="s">
        <v>184</v>
      </c>
      <c r="E177" s="655"/>
      <c r="F177" s="655"/>
      <c r="G177" s="655"/>
      <c r="H177" s="655"/>
      <c r="I177" s="655"/>
      <c r="J177" s="655"/>
      <c r="K177" s="655"/>
      <c r="L177" s="655"/>
      <c r="M177" s="656"/>
    </row>
    <row r="178" spans="2:13" x14ac:dyDescent="0.25">
      <c r="B178" s="89"/>
      <c r="C178" s="171"/>
      <c r="D178" s="176" t="s">
        <v>24</v>
      </c>
      <c r="E178" s="541" t="s">
        <v>186</v>
      </c>
      <c r="F178" s="542"/>
      <c r="G178" s="199"/>
      <c r="H178" s="120"/>
      <c r="I178" s="120"/>
      <c r="J178" s="120"/>
      <c r="K178" s="120"/>
      <c r="L178" s="200"/>
      <c r="M178" s="201">
        <f>SUM(G178:L178)</f>
        <v>0</v>
      </c>
    </row>
    <row r="179" spans="2:13" x14ac:dyDescent="0.25">
      <c r="B179" s="89"/>
      <c r="C179" s="171"/>
      <c r="D179" s="176" t="s">
        <v>28</v>
      </c>
      <c r="E179" s="539" t="s">
        <v>187</v>
      </c>
      <c r="F179" s="540"/>
      <c r="G179" s="202"/>
      <c r="H179" s="123"/>
      <c r="I179" s="123"/>
      <c r="J179" s="123"/>
      <c r="K179" s="123"/>
      <c r="L179" s="203"/>
      <c r="M179" s="193">
        <f>SUM(G179:L179)</f>
        <v>0</v>
      </c>
    </row>
    <row r="180" spans="2:13" x14ac:dyDescent="0.25">
      <c r="B180" s="89"/>
      <c r="C180" s="171"/>
      <c r="D180" s="176" t="s">
        <v>29</v>
      </c>
      <c r="E180" s="539" t="s">
        <v>188</v>
      </c>
      <c r="F180" s="540"/>
      <c r="G180" s="202"/>
      <c r="H180" s="123"/>
      <c r="I180" s="123"/>
      <c r="J180" s="123"/>
      <c r="K180" s="123"/>
      <c r="L180" s="203"/>
      <c r="M180" s="193">
        <f t="shared" ref="M180" si="34">SUM(G180:L180)</f>
        <v>0</v>
      </c>
    </row>
    <row r="181" spans="2:13" x14ac:dyDescent="0.25">
      <c r="B181" s="89"/>
      <c r="C181" s="171"/>
      <c r="D181" s="176" t="s">
        <v>30</v>
      </c>
      <c r="E181" s="204" t="s">
        <v>95</v>
      </c>
      <c r="F181" s="125"/>
      <c r="G181" s="205"/>
      <c r="H181" s="206"/>
      <c r="I181" s="206"/>
      <c r="J181" s="206"/>
      <c r="K181" s="206"/>
      <c r="L181" s="207"/>
      <c r="M181" s="193">
        <f>SUM(G181:L181)</f>
        <v>0</v>
      </c>
    </row>
    <row r="182" spans="2:13" ht="15.75" thickBot="1" x14ac:dyDescent="0.3">
      <c r="B182" s="89"/>
      <c r="C182" s="171"/>
      <c r="D182" s="196" t="s">
        <v>31</v>
      </c>
      <c r="E182" s="653" t="s">
        <v>185</v>
      </c>
      <c r="F182" s="654"/>
      <c r="G182" s="197">
        <f t="shared" ref="G182:M182" si="35">SUM(G178:G181)</f>
        <v>0</v>
      </c>
      <c r="H182" s="197">
        <f t="shared" si="35"/>
        <v>0</v>
      </c>
      <c r="I182" s="197">
        <f t="shared" si="35"/>
        <v>0</v>
      </c>
      <c r="J182" s="197">
        <f t="shared" si="35"/>
        <v>0</v>
      </c>
      <c r="K182" s="197">
        <f t="shared" si="35"/>
        <v>0</v>
      </c>
      <c r="L182" s="197">
        <f t="shared" si="35"/>
        <v>0</v>
      </c>
      <c r="M182" s="208">
        <f t="shared" si="35"/>
        <v>0</v>
      </c>
    </row>
    <row r="183" spans="2:13" ht="15.75" thickBot="1" x14ac:dyDescent="0.3">
      <c r="B183" s="89"/>
      <c r="C183" s="183" t="s">
        <v>4</v>
      </c>
      <c r="D183" s="655" t="s">
        <v>189</v>
      </c>
      <c r="E183" s="655"/>
      <c r="F183" s="655"/>
      <c r="G183" s="655"/>
      <c r="H183" s="655"/>
      <c r="I183" s="655"/>
      <c r="J183" s="655"/>
      <c r="K183" s="655"/>
      <c r="L183" s="655"/>
      <c r="M183" s="656"/>
    </row>
    <row r="184" spans="2:13" x14ac:dyDescent="0.25">
      <c r="B184" s="89"/>
      <c r="C184" s="171"/>
      <c r="D184" s="176" t="s">
        <v>24</v>
      </c>
      <c r="E184" s="541" t="s">
        <v>197</v>
      </c>
      <c r="F184" s="542"/>
      <c r="G184" s="120"/>
      <c r="H184" s="120"/>
      <c r="I184" s="120"/>
      <c r="J184" s="120"/>
      <c r="K184" s="120"/>
      <c r="L184" s="120"/>
      <c r="M184" s="201">
        <f t="shared" ref="M184:M191" si="36">SUM(G184:L184)</f>
        <v>0</v>
      </c>
    </row>
    <row r="185" spans="2:13" x14ac:dyDescent="0.25">
      <c r="B185" s="89"/>
      <c r="C185" s="171"/>
      <c r="D185" s="176" t="s">
        <v>28</v>
      </c>
      <c r="E185" s="539" t="s">
        <v>199</v>
      </c>
      <c r="F185" s="540"/>
      <c r="G185" s="123"/>
      <c r="H185" s="123"/>
      <c r="I185" s="123"/>
      <c r="J185" s="123"/>
      <c r="K185" s="123"/>
      <c r="L185" s="123"/>
      <c r="M185" s="193">
        <f t="shared" si="36"/>
        <v>0</v>
      </c>
    </row>
    <row r="186" spans="2:13" x14ac:dyDescent="0.25">
      <c r="B186" s="89"/>
      <c r="C186" s="171"/>
      <c r="D186" s="176" t="s">
        <v>29</v>
      </c>
      <c r="E186" s="539" t="s">
        <v>198</v>
      </c>
      <c r="F186" s="540"/>
      <c r="G186" s="123"/>
      <c r="H186" s="123"/>
      <c r="I186" s="123"/>
      <c r="J186" s="123"/>
      <c r="K186" s="123"/>
      <c r="L186" s="123"/>
      <c r="M186" s="193">
        <f t="shared" si="36"/>
        <v>0</v>
      </c>
    </row>
    <row r="187" spans="2:13" x14ac:dyDescent="0.25">
      <c r="B187" s="89"/>
      <c r="C187" s="171"/>
      <c r="D187" s="176" t="s">
        <v>30</v>
      </c>
      <c r="E187" s="539" t="s">
        <v>190</v>
      </c>
      <c r="F187" s="540"/>
      <c r="G187" s="123"/>
      <c r="H187" s="123"/>
      <c r="I187" s="123"/>
      <c r="J187" s="123"/>
      <c r="K187" s="123"/>
      <c r="L187" s="123"/>
      <c r="M187" s="193">
        <f t="shared" si="36"/>
        <v>0</v>
      </c>
    </row>
    <row r="188" spans="2:13" x14ac:dyDescent="0.25">
      <c r="B188" s="89"/>
      <c r="C188" s="171"/>
      <c r="D188" s="176" t="s">
        <v>31</v>
      </c>
      <c r="E188" s="539" t="s">
        <v>200</v>
      </c>
      <c r="F188" s="540"/>
      <c r="G188" s="123"/>
      <c r="H188" s="123"/>
      <c r="I188" s="123"/>
      <c r="J188" s="123"/>
      <c r="K188" s="123"/>
      <c r="L188" s="123"/>
      <c r="M188" s="193">
        <f t="shared" si="36"/>
        <v>0</v>
      </c>
    </row>
    <row r="189" spans="2:13" x14ac:dyDescent="0.25">
      <c r="B189" s="89"/>
      <c r="C189" s="171"/>
      <c r="D189" s="176" t="s">
        <v>33</v>
      </c>
      <c r="E189" s="553" t="s">
        <v>201</v>
      </c>
      <c r="F189" s="554"/>
      <c r="G189" s="123"/>
      <c r="H189" s="123"/>
      <c r="I189" s="123"/>
      <c r="J189" s="123"/>
      <c r="K189" s="123"/>
      <c r="L189" s="123"/>
      <c r="M189" s="193">
        <f t="shared" si="36"/>
        <v>0</v>
      </c>
    </row>
    <row r="190" spans="2:13" x14ac:dyDescent="0.25">
      <c r="B190" s="89"/>
      <c r="C190" s="171"/>
      <c r="D190" s="176" t="s">
        <v>38</v>
      </c>
      <c r="E190" s="553" t="s">
        <v>101</v>
      </c>
      <c r="F190" s="554"/>
      <c r="G190" s="123"/>
      <c r="H190" s="123"/>
      <c r="I190" s="123"/>
      <c r="J190" s="123"/>
      <c r="K190" s="123"/>
      <c r="L190" s="123"/>
      <c r="M190" s="193">
        <f t="shared" si="36"/>
        <v>0</v>
      </c>
    </row>
    <row r="191" spans="2:13" x14ac:dyDescent="0.25">
      <c r="B191" s="89"/>
      <c r="C191" s="171"/>
      <c r="D191" s="176" t="s">
        <v>39</v>
      </c>
      <c r="E191" s="48" t="s">
        <v>95</v>
      </c>
      <c r="F191" s="125"/>
      <c r="G191" s="123"/>
      <c r="H191" s="123"/>
      <c r="I191" s="123"/>
      <c r="J191" s="123"/>
      <c r="K191" s="123"/>
      <c r="L191" s="123"/>
      <c r="M191" s="193">
        <f t="shared" si="36"/>
        <v>0</v>
      </c>
    </row>
    <row r="192" spans="2:13" ht="15.75" thickBot="1" x14ac:dyDescent="0.3">
      <c r="B192" s="89"/>
      <c r="C192" s="171"/>
      <c r="D192" s="196" t="s">
        <v>45</v>
      </c>
      <c r="E192" s="653" t="s">
        <v>194</v>
      </c>
      <c r="F192" s="654"/>
      <c r="G192" s="197">
        <f>SUM(G184:G191)</f>
        <v>0</v>
      </c>
      <c r="H192" s="197">
        <f t="shared" ref="H192:L192" si="37">SUM(H184:H191)</f>
        <v>0</v>
      </c>
      <c r="I192" s="197">
        <f t="shared" si="37"/>
        <v>0</v>
      </c>
      <c r="J192" s="197">
        <f t="shared" si="37"/>
        <v>0</v>
      </c>
      <c r="K192" s="197">
        <f t="shared" si="37"/>
        <v>0</v>
      </c>
      <c r="L192" s="197">
        <f t="shared" si="37"/>
        <v>0</v>
      </c>
      <c r="M192" s="198">
        <f>SUM(M184:M191)</f>
        <v>0</v>
      </c>
    </row>
    <row r="193" spans="2:13" ht="15.75" thickBot="1" x14ac:dyDescent="0.3">
      <c r="B193" s="89"/>
      <c r="C193" s="183" t="s">
        <v>5</v>
      </c>
      <c r="D193" s="655" t="s">
        <v>242</v>
      </c>
      <c r="E193" s="655"/>
      <c r="F193" s="655"/>
      <c r="G193" s="655"/>
      <c r="H193" s="655"/>
      <c r="I193" s="655"/>
      <c r="J193" s="655"/>
      <c r="K193" s="655"/>
      <c r="L193" s="655"/>
      <c r="M193" s="656"/>
    </row>
    <row r="194" spans="2:13" x14ac:dyDescent="0.25">
      <c r="B194" s="89"/>
      <c r="C194" s="171"/>
      <c r="D194" s="176" t="s">
        <v>24</v>
      </c>
      <c r="E194" s="541" t="s">
        <v>195</v>
      </c>
      <c r="F194" s="542"/>
      <c r="G194" s="199"/>
      <c r="H194" s="120"/>
      <c r="I194" s="120"/>
      <c r="J194" s="120"/>
      <c r="K194" s="120"/>
      <c r="L194" s="120"/>
      <c r="M194" s="201">
        <f>SUM(G194:L194)</f>
        <v>0</v>
      </c>
    </row>
    <row r="195" spans="2:13" x14ac:dyDescent="0.25">
      <c r="B195" s="89"/>
      <c r="C195" s="171"/>
      <c r="D195" s="176" t="s">
        <v>28</v>
      </c>
      <c r="E195" s="539" t="s">
        <v>196</v>
      </c>
      <c r="F195" s="540"/>
      <c r="G195" s="202"/>
      <c r="H195" s="123"/>
      <c r="I195" s="123"/>
      <c r="J195" s="123"/>
      <c r="K195" s="123"/>
      <c r="L195" s="123"/>
      <c r="M195" s="201">
        <f>SUM(G195:L195)</f>
        <v>0</v>
      </c>
    </row>
    <row r="196" spans="2:13" x14ac:dyDescent="0.25">
      <c r="B196" s="89"/>
      <c r="C196" s="171"/>
      <c r="D196" s="176" t="s">
        <v>29</v>
      </c>
      <c r="E196" s="539" t="s">
        <v>235</v>
      </c>
      <c r="F196" s="540"/>
      <c r="G196" s="202"/>
      <c r="H196" s="123"/>
      <c r="I196" s="123"/>
      <c r="J196" s="123"/>
      <c r="K196" s="123"/>
      <c r="L196" s="123"/>
      <c r="M196" s="201">
        <f t="shared" ref="M196:M198" si="38">SUM(G196:L196)</f>
        <v>0</v>
      </c>
    </row>
    <row r="197" spans="2:13" x14ac:dyDescent="0.25">
      <c r="B197" s="89"/>
      <c r="C197" s="171"/>
      <c r="D197" s="176" t="s">
        <v>30</v>
      </c>
      <c r="E197" s="539" t="s">
        <v>237</v>
      </c>
      <c r="F197" s="540"/>
      <c r="G197" s="202"/>
      <c r="H197" s="123"/>
      <c r="I197" s="123"/>
      <c r="J197" s="123"/>
      <c r="K197" s="123"/>
      <c r="L197" s="123"/>
      <c r="M197" s="201">
        <f t="shared" si="38"/>
        <v>0</v>
      </c>
    </row>
    <row r="198" spans="2:13" x14ac:dyDescent="0.25">
      <c r="B198" s="89"/>
      <c r="C198" s="171"/>
      <c r="D198" s="176" t="s">
        <v>31</v>
      </c>
      <c r="E198" s="48" t="s">
        <v>95</v>
      </c>
      <c r="F198" s="125"/>
      <c r="G198" s="202"/>
      <c r="H198" s="123"/>
      <c r="I198" s="123"/>
      <c r="J198" s="123"/>
      <c r="K198" s="123"/>
      <c r="L198" s="123"/>
      <c r="M198" s="201">
        <f t="shared" si="38"/>
        <v>0</v>
      </c>
    </row>
    <row r="199" spans="2:13" ht="15.75" thickBot="1" x14ac:dyDescent="0.3">
      <c r="B199" s="89"/>
      <c r="C199" s="171"/>
      <c r="D199" s="196" t="s">
        <v>33</v>
      </c>
      <c r="E199" s="653" t="s">
        <v>243</v>
      </c>
      <c r="F199" s="654"/>
      <c r="G199" s="209">
        <f t="shared" ref="G199:M199" si="39">SUM(G194:G198)</f>
        <v>0</v>
      </c>
      <c r="H199" s="209">
        <f t="shared" si="39"/>
        <v>0</v>
      </c>
      <c r="I199" s="209">
        <f t="shared" si="39"/>
        <v>0</v>
      </c>
      <c r="J199" s="209">
        <f t="shared" si="39"/>
        <v>0</v>
      </c>
      <c r="K199" s="209">
        <f t="shared" si="39"/>
        <v>0</v>
      </c>
      <c r="L199" s="209">
        <f t="shared" si="39"/>
        <v>0</v>
      </c>
      <c r="M199" s="210">
        <f t="shared" si="39"/>
        <v>0</v>
      </c>
    </row>
    <row r="200" spans="2:13" ht="15.75" thickBot="1" x14ac:dyDescent="0.3">
      <c r="B200" s="89"/>
      <c r="C200" s="183" t="s">
        <v>6</v>
      </c>
      <c r="D200" s="655" t="s">
        <v>203</v>
      </c>
      <c r="E200" s="655"/>
      <c r="F200" s="655"/>
      <c r="G200" s="655"/>
      <c r="H200" s="655"/>
      <c r="I200" s="655"/>
      <c r="J200" s="655"/>
      <c r="K200" s="655"/>
      <c r="L200" s="655"/>
      <c r="M200" s="656"/>
    </row>
    <row r="201" spans="2:13" x14ac:dyDescent="0.25">
      <c r="B201" s="89"/>
      <c r="C201" s="171"/>
      <c r="D201" s="176" t="s">
        <v>24</v>
      </c>
      <c r="E201" s="541" t="s">
        <v>204</v>
      </c>
      <c r="F201" s="542"/>
      <c r="G201" s="120"/>
      <c r="H201" s="120"/>
      <c r="I201" s="120"/>
      <c r="J201" s="120"/>
      <c r="K201" s="120"/>
      <c r="L201" s="120"/>
      <c r="M201" s="201">
        <f t="shared" ref="M201:M208" si="40">SUM(G201:L201)</f>
        <v>0</v>
      </c>
    </row>
    <row r="202" spans="2:13" x14ac:dyDescent="0.25">
      <c r="B202" s="89"/>
      <c r="C202" s="171"/>
      <c r="D202" s="176" t="s">
        <v>28</v>
      </c>
      <c r="E202" s="539" t="s">
        <v>281</v>
      </c>
      <c r="F202" s="540"/>
      <c r="G202" s="123"/>
      <c r="H202" s="123"/>
      <c r="I202" s="123"/>
      <c r="J202" s="123"/>
      <c r="K202" s="123"/>
      <c r="L202" s="123"/>
      <c r="M202" s="193">
        <f t="shared" si="40"/>
        <v>0</v>
      </c>
    </row>
    <row r="203" spans="2:13" x14ac:dyDescent="0.25">
      <c r="B203" s="89"/>
      <c r="C203" s="171"/>
      <c r="D203" s="176" t="s">
        <v>29</v>
      </c>
      <c r="E203" s="539" t="s">
        <v>282</v>
      </c>
      <c r="F203" s="540"/>
      <c r="G203" s="123"/>
      <c r="H203" s="123"/>
      <c r="I203" s="123"/>
      <c r="J203" s="123"/>
      <c r="K203" s="123"/>
      <c r="L203" s="123"/>
      <c r="M203" s="193">
        <f t="shared" si="40"/>
        <v>0</v>
      </c>
    </row>
    <row r="204" spans="2:13" x14ac:dyDescent="0.25">
      <c r="B204" s="89"/>
      <c r="C204" s="171"/>
      <c r="D204" s="176" t="s">
        <v>30</v>
      </c>
      <c r="E204" s="539" t="s">
        <v>283</v>
      </c>
      <c r="F204" s="540"/>
      <c r="G204" s="123"/>
      <c r="H204" s="123"/>
      <c r="I204" s="123"/>
      <c r="J204" s="123"/>
      <c r="K204" s="123"/>
      <c r="L204" s="123"/>
      <c r="M204" s="193">
        <f t="shared" si="40"/>
        <v>0</v>
      </c>
    </row>
    <row r="205" spans="2:13" x14ac:dyDescent="0.25">
      <c r="B205" s="89"/>
      <c r="C205" s="171"/>
      <c r="D205" s="176" t="s">
        <v>31</v>
      </c>
      <c r="E205" s="539" t="s">
        <v>205</v>
      </c>
      <c r="F205" s="540"/>
      <c r="G205" s="123"/>
      <c r="H205" s="123"/>
      <c r="I205" s="123"/>
      <c r="J205" s="123"/>
      <c r="K205" s="123"/>
      <c r="L205" s="123"/>
      <c r="M205" s="193">
        <f t="shared" si="40"/>
        <v>0</v>
      </c>
    </row>
    <row r="206" spans="2:13" x14ac:dyDescent="0.25">
      <c r="B206" s="89"/>
      <c r="C206" s="171"/>
      <c r="D206" s="176" t="s">
        <v>33</v>
      </c>
      <c r="E206" s="539" t="s">
        <v>206</v>
      </c>
      <c r="F206" s="540"/>
      <c r="G206" s="123"/>
      <c r="H206" s="123"/>
      <c r="I206" s="123"/>
      <c r="J206" s="123"/>
      <c r="K206" s="123"/>
      <c r="L206" s="123"/>
      <c r="M206" s="193">
        <f t="shared" si="40"/>
        <v>0</v>
      </c>
    </row>
    <row r="207" spans="2:13" x14ac:dyDescent="0.25">
      <c r="B207" s="89"/>
      <c r="C207" s="171"/>
      <c r="D207" s="176" t="s">
        <v>38</v>
      </c>
      <c r="E207" s="539" t="s">
        <v>207</v>
      </c>
      <c r="F207" s="540"/>
      <c r="G207" s="123"/>
      <c r="H207" s="123"/>
      <c r="I207" s="123"/>
      <c r="J207" s="123"/>
      <c r="K207" s="123"/>
      <c r="L207" s="123"/>
      <c r="M207" s="193">
        <f t="shared" si="40"/>
        <v>0</v>
      </c>
    </row>
    <row r="208" spans="2:13" x14ac:dyDescent="0.25">
      <c r="B208" s="89"/>
      <c r="C208" s="171"/>
      <c r="D208" s="176" t="s">
        <v>39</v>
      </c>
      <c r="E208" s="48" t="s">
        <v>95</v>
      </c>
      <c r="F208" s="158"/>
      <c r="G208" s="123"/>
      <c r="H208" s="123"/>
      <c r="I208" s="123"/>
      <c r="J208" s="123"/>
      <c r="K208" s="123"/>
      <c r="L208" s="123"/>
      <c r="M208" s="193">
        <f t="shared" si="40"/>
        <v>0</v>
      </c>
    </row>
    <row r="209" spans="2:13" ht="15.75" thickBot="1" x14ac:dyDescent="0.3">
      <c r="B209" s="89"/>
      <c r="C209" s="171"/>
      <c r="D209" s="196" t="s">
        <v>45</v>
      </c>
      <c r="E209" s="653" t="s">
        <v>208</v>
      </c>
      <c r="F209" s="654"/>
      <c r="G209" s="197">
        <f t="shared" ref="G209:M209" si="41">SUM(G201:G208)</f>
        <v>0</v>
      </c>
      <c r="H209" s="197">
        <f t="shared" si="41"/>
        <v>0</v>
      </c>
      <c r="I209" s="197">
        <f t="shared" si="41"/>
        <v>0</v>
      </c>
      <c r="J209" s="197">
        <f t="shared" si="41"/>
        <v>0</v>
      </c>
      <c r="K209" s="197">
        <f t="shared" si="41"/>
        <v>0</v>
      </c>
      <c r="L209" s="197">
        <f t="shared" si="41"/>
        <v>0</v>
      </c>
      <c r="M209" s="198">
        <f t="shared" si="41"/>
        <v>0</v>
      </c>
    </row>
    <row r="210" spans="2:13" ht="15.75" thickBot="1" x14ac:dyDescent="0.3">
      <c r="B210" s="89"/>
      <c r="C210" s="424" t="s">
        <v>7</v>
      </c>
      <c r="D210" s="660" t="s">
        <v>632</v>
      </c>
      <c r="E210" s="660"/>
      <c r="F210" s="660"/>
      <c r="G210" s="660"/>
      <c r="H210" s="660"/>
      <c r="I210" s="660"/>
      <c r="J210" s="660"/>
      <c r="K210" s="660"/>
      <c r="L210" s="660"/>
      <c r="M210" s="661"/>
    </row>
    <row r="211" spans="2:13" x14ac:dyDescent="0.25">
      <c r="B211" s="89"/>
      <c r="C211" s="171"/>
      <c r="D211" s="418" t="s">
        <v>24</v>
      </c>
      <c r="E211" s="664" t="s">
        <v>211</v>
      </c>
      <c r="F211" s="665"/>
      <c r="G211" s="445"/>
      <c r="H211" s="445"/>
      <c r="I211" s="445"/>
      <c r="J211" s="445"/>
      <c r="K211" s="445"/>
      <c r="L211" s="445"/>
      <c r="M211" s="423">
        <f>SUM(G211:L211)</f>
        <v>0</v>
      </c>
    </row>
    <row r="212" spans="2:13" x14ac:dyDescent="0.25">
      <c r="B212" s="89"/>
      <c r="C212" s="171"/>
      <c r="D212" s="418" t="s">
        <v>28</v>
      </c>
      <c r="E212" s="662" t="s">
        <v>210</v>
      </c>
      <c r="F212" s="663"/>
      <c r="G212" s="446"/>
      <c r="H212" s="446"/>
      <c r="I212" s="446"/>
      <c r="J212" s="446"/>
      <c r="K212" s="446"/>
      <c r="L212" s="446"/>
      <c r="M212" s="423">
        <f t="shared" ref="M212:M214" si="42">SUM(G212:L212)</f>
        <v>0</v>
      </c>
    </row>
    <row r="213" spans="2:13" x14ac:dyDescent="0.25">
      <c r="B213" s="89"/>
      <c r="C213" s="171"/>
      <c r="D213" s="418" t="s">
        <v>29</v>
      </c>
      <c r="E213" s="662" t="s">
        <v>212</v>
      </c>
      <c r="F213" s="663"/>
      <c r="G213" s="446"/>
      <c r="H213" s="446"/>
      <c r="I213" s="446"/>
      <c r="J213" s="446"/>
      <c r="K213" s="446"/>
      <c r="L213" s="446"/>
      <c r="M213" s="423">
        <f t="shared" si="42"/>
        <v>0</v>
      </c>
    </row>
    <row r="214" spans="2:13" x14ac:dyDescent="0.25">
      <c r="B214" s="89"/>
      <c r="C214" s="171"/>
      <c r="D214" s="418" t="s">
        <v>30</v>
      </c>
      <c r="E214" s="419" t="s">
        <v>95</v>
      </c>
      <c r="F214" s="447"/>
      <c r="G214" s="446"/>
      <c r="H214" s="446"/>
      <c r="I214" s="446"/>
      <c r="J214" s="446"/>
      <c r="K214" s="446"/>
      <c r="L214" s="446"/>
      <c r="M214" s="423">
        <f t="shared" si="42"/>
        <v>0</v>
      </c>
    </row>
    <row r="215" spans="2:13" ht="15.75" thickBot="1" x14ac:dyDescent="0.3">
      <c r="B215" s="89"/>
      <c r="C215" s="171"/>
      <c r="D215" s="420" t="s">
        <v>31</v>
      </c>
      <c r="E215" s="668" t="s">
        <v>213</v>
      </c>
      <c r="F215" s="669"/>
      <c r="G215" s="421">
        <f t="shared" ref="G215:M215" si="43">SUM(G211:G214)</f>
        <v>0</v>
      </c>
      <c r="H215" s="421">
        <f t="shared" si="43"/>
        <v>0</v>
      </c>
      <c r="I215" s="421">
        <f t="shared" si="43"/>
        <v>0</v>
      </c>
      <c r="J215" s="421">
        <f t="shared" si="43"/>
        <v>0</v>
      </c>
      <c r="K215" s="421">
        <f t="shared" si="43"/>
        <v>0</v>
      </c>
      <c r="L215" s="421">
        <f t="shared" si="43"/>
        <v>0</v>
      </c>
      <c r="M215" s="422">
        <f t="shared" si="43"/>
        <v>0</v>
      </c>
    </row>
    <row r="216" spans="2:13" ht="15.75" thickBot="1" x14ac:dyDescent="0.3">
      <c r="B216" s="89"/>
      <c r="C216" s="183" t="s">
        <v>177</v>
      </c>
      <c r="D216" s="655" t="s">
        <v>236</v>
      </c>
      <c r="E216" s="655"/>
      <c r="F216" s="655"/>
      <c r="G216" s="655"/>
      <c r="H216" s="655"/>
      <c r="I216" s="655"/>
      <c r="J216" s="655"/>
      <c r="K216" s="655"/>
      <c r="L216" s="655"/>
      <c r="M216" s="656"/>
    </row>
    <row r="217" spans="2:13" x14ac:dyDescent="0.25">
      <c r="B217" s="89"/>
      <c r="C217" s="211"/>
      <c r="D217" s="176" t="s">
        <v>24</v>
      </c>
      <c r="E217" s="539" t="s">
        <v>192</v>
      </c>
      <c r="F217" s="540"/>
      <c r="G217" s="212"/>
      <c r="H217" s="212"/>
      <c r="I217" s="212"/>
      <c r="J217" s="212"/>
      <c r="K217" s="212"/>
      <c r="L217" s="212"/>
      <c r="M217" s="213">
        <f>SUM(G217:L217)</f>
        <v>0</v>
      </c>
    </row>
    <row r="218" spans="2:13" x14ac:dyDescent="0.25">
      <c r="B218" s="89"/>
      <c r="C218" s="211"/>
      <c r="D218" s="176" t="s">
        <v>28</v>
      </c>
      <c r="E218" s="539" t="s">
        <v>191</v>
      </c>
      <c r="F218" s="540"/>
      <c r="G218" s="212"/>
      <c r="H218" s="212"/>
      <c r="I218" s="212"/>
      <c r="J218" s="212"/>
      <c r="K218" s="212"/>
      <c r="L218" s="212"/>
      <c r="M218" s="213">
        <f t="shared" ref="M218:M222" si="44">SUM(G218:L218)</f>
        <v>0</v>
      </c>
    </row>
    <row r="219" spans="2:13" x14ac:dyDescent="0.25">
      <c r="B219" s="89"/>
      <c r="C219" s="211"/>
      <c r="D219" s="176" t="s">
        <v>29</v>
      </c>
      <c r="E219" s="539" t="s">
        <v>193</v>
      </c>
      <c r="F219" s="540"/>
      <c r="G219" s="212"/>
      <c r="H219" s="212"/>
      <c r="I219" s="212"/>
      <c r="J219" s="212"/>
      <c r="K219" s="212"/>
      <c r="L219" s="212"/>
      <c r="M219" s="213">
        <f t="shared" si="44"/>
        <v>0</v>
      </c>
    </row>
    <row r="220" spans="2:13" x14ac:dyDescent="0.25">
      <c r="B220" s="89"/>
      <c r="C220" s="211"/>
      <c r="D220" s="176" t="s">
        <v>30</v>
      </c>
      <c r="E220" s="539" t="s">
        <v>202</v>
      </c>
      <c r="F220" s="540"/>
      <c r="G220" s="212"/>
      <c r="H220" s="212"/>
      <c r="I220" s="212"/>
      <c r="J220" s="212"/>
      <c r="K220" s="212"/>
      <c r="L220" s="212"/>
      <c r="M220" s="213">
        <f t="shared" si="44"/>
        <v>0</v>
      </c>
    </row>
    <row r="221" spans="2:13" x14ac:dyDescent="0.25">
      <c r="B221" s="89"/>
      <c r="C221" s="211"/>
      <c r="D221" s="418" t="s">
        <v>31</v>
      </c>
      <c r="E221" s="662" t="s">
        <v>631</v>
      </c>
      <c r="F221" s="663"/>
      <c r="G221" s="448"/>
      <c r="H221" s="448"/>
      <c r="I221" s="448"/>
      <c r="J221" s="448"/>
      <c r="K221" s="448"/>
      <c r="L221" s="448"/>
      <c r="M221" s="425">
        <f t="shared" si="44"/>
        <v>0</v>
      </c>
    </row>
    <row r="222" spans="2:13" x14ac:dyDescent="0.25">
      <c r="B222" s="89"/>
      <c r="C222" s="171"/>
      <c r="D222" s="214" t="s">
        <v>33</v>
      </c>
      <c r="E222" s="62" t="s">
        <v>95</v>
      </c>
      <c r="F222" s="125"/>
      <c r="G222" s="206"/>
      <c r="H222" s="206"/>
      <c r="I222" s="206"/>
      <c r="J222" s="206"/>
      <c r="K222" s="206"/>
      <c r="L222" s="206"/>
      <c r="M222" s="213">
        <f t="shared" si="44"/>
        <v>0</v>
      </c>
    </row>
    <row r="223" spans="2:13" ht="15.75" thickBot="1" x14ac:dyDescent="0.3">
      <c r="B223" s="89"/>
      <c r="C223" s="171"/>
      <c r="D223" s="215" t="s">
        <v>38</v>
      </c>
      <c r="E223" s="653" t="s">
        <v>258</v>
      </c>
      <c r="F223" s="653"/>
      <c r="G223" s="197">
        <f>SUM(G217:G222)</f>
        <v>0</v>
      </c>
      <c r="H223" s="197">
        <f t="shared" ref="H223:M223" si="45">SUM(H217:H222)</f>
        <v>0</v>
      </c>
      <c r="I223" s="197">
        <f t="shared" si="45"/>
        <v>0</v>
      </c>
      <c r="J223" s="197">
        <f t="shared" si="45"/>
        <v>0</v>
      </c>
      <c r="K223" s="197">
        <f t="shared" si="45"/>
        <v>0</v>
      </c>
      <c r="L223" s="197">
        <f t="shared" si="45"/>
        <v>0</v>
      </c>
      <c r="M223" s="198">
        <f t="shared" si="45"/>
        <v>0</v>
      </c>
    </row>
    <row r="224" spans="2:13" ht="15.75" thickBot="1" x14ac:dyDescent="0.3">
      <c r="B224" s="89"/>
      <c r="C224" s="183" t="s">
        <v>218</v>
      </c>
      <c r="D224" s="655" t="s">
        <v>312</v>
      </c>
      <c r="E224" s="655"/>
      <c r="F224" s="655"/>
      <c r="G224" s="655"/>
      <c r="H224" s="655"/>
      <c r="I224" s="655"/>
      <c r="J224" s="655"/>
      <c r="K224" s="655"/>
      <c r="L224" s="655"/>
      <c r="M224" s="656"/>
    </row>
    <row r="225" spans="2:13" ht="15.75" thickBot="1" x14ac:dyDescent="0.3">
      <c r="B225" s="89"/>
      <c r="C225" s="171"/>
      <c r="D225" s="418" t="s">
        <v>24</v>
      </c>
      <c r="E225" s="662" t="s">
        <v>630</v>
      </c>
      <c r="F225" s="662"/>
      <c r="G225" s="449"/>
      <c r="H225" s="449"/>
      <c r="I225" s="449"/>
      <c r="J225" s="449"/>
      <c r="K225" s="449"/>
      <c r="L225" s="449"/>
      <c r="M225" s="426">
        <f>SUM(G225:L225)</f>
        <v>0</v>
      </c>
    </row>
    <row r="226" spans="2:13" ht="15.75" thickBot="1" x14ac:dyDescent="0.3">
      <c r="B226" s="89"/>
      <c r="C226" s="183" t="s">
        <v>219</v>
      </c>
      <c r="D226" s="655" t="s">
        <v>214</v>
      </c>
      <c r="E226" s="655"/>
      <c r="F226" s="655"/>
      <c r="G226" s="655"/>
      <c r="H226" s="655"/>
      <c r="I226" s="655"/>
      <c r="J226" s="655"/>
      <c r="K226" s="655"/>
      <c r="L226" s="655"/>
      <c r="M226" s="656"/>
    </row>
    <row r="227" spans="2:13" ht="15.75" thickBot="1" x14ac:dyDescent="0.3">
      <c r="B227" s="89"/>
      <c r="C227" s="211"/>
      <c r="D227" s="214" t="s">
        <v>24</v>
      </c>
      <c r="E227" s="672" t="s">
        <v>65</v>
      </c>
      <c r="F227" s="673"/>
      <c r="G227" s="216"/>
      <c r="H227" s="216"/>
      <c r="I227" s="216"/>
      <c r="J227" s="216"/>
      <c r="K227" s="216"/>
      <c r="L227" s="216"/>
      <c r="M227" s="198">
        <f>SUM(G227:L227)</f>
        <v>0</v>
      </c>
    </row>
    <row r="228" spans="2:13" s="35" customFormat="1" ht="16.5" customHeight="1" thickBot="1" x14ac:dyDescent="0.3">
      <c r="B228" s="217"/>
      <c r="C228" s="218" t="s">
        <v>220</v>
      </c>
      <c r="D228" s="666" t="s">
        <v>633</v>
      </c>
      <c r="E228" s="666"/>
      <c r="F228" s="667"/>
      <c r="G228" s="219">
        <f t="shared" ref="G228:L228" si="46">G176+G182+G192+G199+G209+G215+G223+G225+G227</f>
        <v>0</v>
      </c>
      <c r="H228" s="219">
        <f t="shared" si="46"/>
        <v>0</v>
      </c>
      <c r="I228" s="219">
        <f t="shared" si="46"/>
        <v>0</v>
      </c>
      <c r="J228" s="219">
        <f t="shared" si="46"/>
        <v>0</v>
      </c>
      <c r="K228" s="219">
        <f t="shared" si="46"/>
        <v>0</v>
      </c>
      <c r="L228" s="219">
        <f t="shared" si="46"/>
        <v>0</v>
      </c>
      <c r="M228" s="435">
        <f>M176+M182+M192+M199+M209+M215+M223++M225+M227</f>
        <v>0</v>
      </c>
    </row>
    <row r="229" spans="2:13" x14ac:dyDescent="0.25">
      <c r="B229" s="89"/>
      <c r="C229" s="220" t="s">
        <v>221</v>
      </c>
      <c r="D229" s="674" t="s">
        <v>124</v>
      </c>
      <c r="E229" s="674"/>
      <c r="F229" s="675"/>
      <c r="G229" s="264">
        <f>IF(ISBLANK(G166),0,(VLOOKUP(G166,SubsidyLimits[],4)))</f>
        <v>0</v>
      </c>
      <c r="H229" s="264">
        <f>IF(ISBLANK(H166),0,(VLOOKUP(H166,SubsidyLimits[],4)))</f>
        <v>0</v>
      </c>
      <c r="I229" s="264">
        <f>IF(ISBLANK(I166),0,(VLOOKUP(I166,SubsidyLimits[],4)))</f>
        <v>0</v>
      </c>
      <c r="J229" s="264">
        <f>IF(ISBLANK(J166),0,(VLOOKUP(J166,SubsidyLimits[],4)))</f>
        <v>0</v>
      </c>
      <c r="K229" s="264">
        <f>IF(ISBLANK(K166),0,(VLOOKUP(K166,SubsidyLimits[],4)))</f>
        <v>0</v>
      </c>
      <c r="L229" s="264">
        <f>IF(ISBLANK(L166),0,(VLOOKUP(L166,SubsidyLimits[],4)))</f>
        <v>0</v>
      </c>
      <c r="M229" s="263">
        <f>SUM(G229:L229)</f>
        <v>0</v>
      </c>
    </row>
    <row r="230" spans="2:13" ht="15" customHeight="1" thickBot="1" x14ac:dyDescent="0.3">
      <c r="B230" s="89"/>
      <c r="C230" s="431" t="s">
        <v>249</v>
      </c>
      <c r="D230" s="676" t="s">
        <v>322</v>
      </c>
      <c r="E230" s="676"/>
      <c r="F230" s="677"/>
      <c r="G230" s="265">
        <f>(G228-G229)</f>
        <v>0</v>
      </c>
      <c r="H230" s="265">
        <f t="shared" ref="H230:L230" si="47">(H228-H229)</f>
        <v>0</v>
      </c>
      <c r="I230" s="265">
        <f t="shared" si="47"/>
        <v>0</v>
      </c>
      <c r="J230" s="265">
        <f t="shared" si="47"/>
        <v>0</v>
      </c>
      <c r="K230" s="265">
        <f t="shared" si="47"/>
        <v>0</v>
      </c>
      <c r="L230" s="265">
        <f t="shared" si="47"/>
        <v>0</v>
      </c>
      <c r="M230" s="262"/>
    </row>
    <row r="231" spans="2:13" ht="15" customHeight="1" thickBot="1" x14ac:dyDescent="0.3">
      <c r="B231" s="89"/>
      <c r="C231" s="430"/>
      <c r="D231" s="427"/>
      <c r="E231" s="427"/>
      <c r="F231" s="427"/>
      <c r="G231" s="428"/>
      <c r="H231" s="428"/>
      <c r="I231" s="428"/>
      <c r="J231" s="428"/>
      <c r="K231" s="428"/>
      <c r="L231" s="428"/>
      <c r="M231" s="429"/>
    </row>
    <row r="232" spans="2:13" ht="60" customHeight="1" thickBot="1" x14ac:dyDescent="0.3">
      <c r="B232" s="89"/>
      <c r="C232" s="171"/>
      <c r="D232" s="43"/>
      <c r="E232" s="645" t="s">
        <v>628</v>
      </c>
      <c r="F232" s="646"/>
      <c r="G232" s="172" t="s">
        <v>648</v>
      </c>
      <c r="H232" s="172" t="s">
        <v>649</v>
      </c>
      <c r="I232" s="172" t="s">
        <v>650</v>
      </c>
      <c r="J232" s="172" t="s">
        <v>651</v>
      </c>
      <c r="K232" s="172" t="s">
        <v>652</v>
      </c>
      <c r="L232" s="173" t="s">
        <v>653</v>
      </c>
      <c r="M232" s="432"/>
    </row>
    <row r="233" spans="2:13" ht="15.75" thickBot="1" x14ac:dyDescent="0.3">
      <c r="B233" s="174" t="s">
        <v>664</v>
      </c>
      <c r="C233" s="648" t="s">
        <v>165</v>
      </c>
      <c r="D233" s="648"/>
      <c r="E233" s="648"/>
      <c r="F233" s="648"/>
      <c r="G233" s="648"/>
      <c r="H233" s="648"/>
      <c r="I233" s="648"/>
      <c r="J233" s="648"/>
      <c r="K233" s="648"/>
      <c r="L233" s="649"/>
      <c r="M233" s="43"/>
    </row>
    <row r="234" spans="2:13" ht="15.75" thickBot="1" x14ac:dyDescent="0.3">
      <c r="B234" s="128"/>
      <c r="C234" s="175" t="s">
        <v>1</v>
      </c>
      <c r="D234" s="650" t="s">
        <v>169</v>
      </c>
      <c r="E234" s="650"/>
      <c r="F234" s="650"/>
      <c r="G234" s="650"/>
      <c r="H234" s="650"/>
      <c r="I234" s="650"/>
      <c r="J234" s="650"/>
      <c r="K234" s="650"/>
      <c r="L234" s="652"/>
      <c r="M234" s="43"/>
    </row>
    <row r="235" spans="2:13" x14ac:dyDescent="0.25">
      <c r="B235" s="89"/>
      <c r="C235" s="171"/>
      <c r="D235" s="176" t="s">
        <v>24</v>
      </c>
      <c r="E235" s="541" t="s">
        <v>166</v>
      </c>
      <c r="F235" s="542"/>
      <c r="G235" s="177"/>
      <c r="H235" s="178"/>
      <c r="I235" s="178"/>
      <c r="J235" s="178"/>
      <c r="K235" s="178"/>
      <c r="L235" s="179"/>
      <c r="M235" s="43"/>
    </row>
    <row r="236" spans="2:13" ht="15.75" thickBot="1" x14ac:dyDescent="0.3">
      <c r="B236" s="89"/>
      <c r="C236" s="171"/>
      <c r="D236" s="176" t="s">
        <v>28</v>
      </c>
      <c r="E236" s="641" t="s">
        <v>167</v>
      </c>
      <c r="F236" s="642"/>
      <c r="G236" s="180"/>
      <c r="H236" s="181"/>
      <c r="I236" s="181"/>
      <c r="J236" s="181"/>
      <c r="K236" s="181"/>
      <c r="L236" s="182"/>
      <c r="M236" s="43"/>
    </row>
    <row r="237" spans="2:13" ht="15.75" thickBot="1" x14ac:dyDescent="0.3">
      <c r="B237" s="89"/>
      <c r="C237" s="183" t="s">
        <v>3</v>
      </c>
      <c r="D237" s="650" t="s">
        <v>170</v>
      </c>
      <c r="E237" s="650"/>
      <c r="F237" s="650"/>
      <c r="G237" s="650"/>
      <c r="H237" s="650"/>
      <c r="I237" s="650"/>
      <c r="J237" s="650"/>
      <c r="K237" s="650"/>
      <c r="L237" s="651"/>
      <c r="M237" s="43"/>
    </row>
    <row r="238" spans="2:13" x14ac:dyDescent="0.25">
      <c r="B238" s="89"/>
      <c r="C238" s="171"/>
      <c r="D238" s="176" t="s">
        <v>29</v>
      </c>
      <c r="E238" s="541" t="s">
        <v>168</v>
      </c>
      <c r="F238" s="542"/>
      <c r="G238" s="256"/>
      <c r="H238" s="257"/>
      <c r="I238" s="257"/>
      <c r="J238" s="257"/>
      <c r="K238" s="257"/>
      <c r="L238" s="258"/>
      <c r="M238" s="43"/>
    </row>
    <row r="239" spans="2:13" x14ac:dyDescent="0.25">
      <c r="B239" s="89"/>
      <c r="C239" s="171"/>
      <c r="D239" s="176" t="s">
        <v>30</v>
      </c>
      <c r="E239" s="539" t="s">
        <v>171</v>
      </c>
      <c r="F239" s="540"/>
      <c r="G239" s="184"/>
      <c r="H239" s="97"/>
      <c r="I239" s="97"/>
      <c r="J239" s="97"/>
      <c r="K239" s="97"/>
      <c r="L239" s="185"/>
      <c r="M239" s="43"/>
    </row>
    <row r="240" spans="2:13" x14ac:dyDescent="0.25">
      <c r="B240" s="89"/>
      <c r="C240" s="171"/>
      <c r="D240" s="176" t="s">
        <v>31</v>
      </c>
      <c r="E240" s="539" t="s">
        <v>172</v>
      </c>
      <c r="F240" s="540"/>
      <c r="G240" s="259"/>
      <c r="H240" s="260"/>
      <c r="I240" s="260"/>
      <c r="J240" s="260"/>
      <c r="K240" s="260"/>
      <c r="L240" s="261"/>
      <c r="M240" s="43"/>
    </row>
    <row r="241" spans="2:13" x14ac:dyDescent="0.25">
      <c r="B241" s="89"/>
      <c r="C241" s="171"/>
      <c r="D241" s="176" t="s">
        <v>33</v>
      </c>
      <c r="E241" s="539" t="s">
        <v>173</v>
      </c>
      <c r="F241" s="540"/>
      <c r="G241" s="186"/>
      <c r="H241" s="187"/>
      <c r="I241" s="187"/>
      <c r="J241" s="187"/>
      <c r="K241" s="187"/>
      <c r="L241" s="188"/>
      <c r="M241" s="43"/>
    </row>
    <row r="242" spans="2:13" ht="15.75" thickBot="1" x14ac:dyDescent="0.3">
      <c r="B242" s="89"/>
      <c r="C242" s="171"/>
      <c r="D242" s="189" t="s">
        <v>38</v>
      </c>
      <c r="E242" s="641" t="s">
        <v>174</v>
      </c>
      <c r="F242" s="642"/>
      <c r="G242" s="190"/>
      <c r="H242" s="190"/>
      <c r="I242" s="190"/>
      <c r="J242" s="190"/>
      <c r="K242" s="190"/>
      <c r="L242" s="191"/>
      <c r="M242" s="43"/>
    </row>
    <row r="243" spans="2:13" ht="15.75" thickBot="1" x14ac:dyDescent="0.3">
      <c r="B243" s="174" t="s">
        <v>665</v>
      </c>
      <c r="C243" s="658" t="s">
        <v>175</v>
      </c>
      <c r="D243" s="658"/>
      <c r="E243" s="658"/>
      <c r="F243" s="658"/>
      <c r="G243" s="658"/>
      <c r="H243" s="658"/>
      <c r="I243" s="658"/>
      <c r="J243" s="658"/>
      <c r="K243" s="658"/>
      <c r="L243" s="659"/>
      <c r="M243" s="43"/>
    </row>
    <row r="244" spans="2:13" ht="15.75" thickBot="1" x14ac:dyDescent="0.3">
      <c r="B244" s="89"/>
      <c r="C244" s="183" t="s">
        <v>1</v>
      </c>
      <c r="D244" s="655" t="s">
        <v>176</v>
      </c>
      <c r="E244" s="655"/>
      <c r="F244" s="655"/>
      <c r="G244" s="655"/>
      <c r="H244" s="655"/>
      <c r="I244" s="655"/>
      <c r="J244" s="655"/>
      <c r="K244" s="655"/>
      <c r="L244" s="657"/>
      <c r="M244" s="192" t="s">
        <v>183</v>
      </c>
    </row>
    <row r="245" spans="2:13" x14ac:dyDescent="0.25">
      <c r="B245" s="89"/>
      <c r="C245" s="171"/>
      <c r="D245" s="176" t="s">
        <v>24</v>
      </c>
      <c r="E245" s="541" t="s">
        <v>179</v>
      </c>
      <c r="F245" s="542"/>
      <c r="G245" s="120"/>
      <c r="H245" s="120"/>
      <c r="I245" s="120"/>
      <c r="J245" s="120"/>
      <c r="K245" s="120"/>
      <c r="L245" s="120"/>
      <c r="M245" s="193">
        <f t="shared" ref="M245:M250" si="48">SUM(G245:L245)</f>
        <v>0</v>
      </c>
    </row>
    <row r="246" spans="2:13" x14ac:dyDescent="0.25">
      <c r="B246" s="89"/>
      <c r="C246" s="171"/>
      <c r="D246" s="176" t="s">
        <v>28</v>
      </c>
      <c r="E246" s="539" t="s">
        <v>180</v>
      </c>
      <c r="F246" s="540"/>
      <c r="G246" s="123"/>
      <c r="H246" s="123"/>
      <c r="I246" s="123"/>
      <c r="J246" s="123"/>
      <c r="K246" s="123"/>
      <c r="L246" s="123"/>
      <c r="M246" s="193">
        <f t="shared" si="48"/>
        <v>0</v>
      </c>
    </row>
    <row r="247" spans="2:13" x14ac:dyDescent="0.25">
      <c r="B247" s="89"/>
      <c r="C247" s="171"/>
      <c r="D247" s="176" t="s">
        <v>29</v>
      </c>
      <c r="E247" s="539" t="s">
        <v>181</v>
      </c>
      <c r="F247" s="540"/>
      <c r="G247" s="123"/>
      <c r="H247" s="123"/>
      <c r="I247" s="123"/>
      <c r="J247" s="123"/>
      <c r="K247" s="123"/>
      <c r="L247" s="123"/>
      <c r="M247" s="193">
        <f t="shared" si="48"/>
        <v>0</v>
      </c>
    </row>
    <row r="248" spans="2:13" x14ac:dyDescent="0.25">
      <c r="B248" s="89"/>
      <c r="C248" s="171"/>
      <c r="D248" s="176" t="s">
        <v>30</v>
      </c>
      <c r="E248" s="539" t="s">
        <v>8</v>
      </c>
      <c r="F248" s="540"/>
      <c r="G248" s="123"/>
      <c r="H248" s="123"/>
      <c r="I248" s="123"/>
      <c r="J248" s="123"/>
      <c r="K248" s="123"/>
      <c r="L248" s="123"/>
      <c r="M248" s="193">
        <f t="shared" si="48"/>
        <v>0</v>
      </c>
    </row>
    <row r="249" spans="2:13" x14ac:dyDescent="0.25">
      <c r="B249" s="89"/>
      <c r="C249" s="171"/>
      <c r="D249" s="176" t="s">
        <v>31</v>
      </c>
      <c r="E249" s="539" t="s">
        <v>182</v>
      </c>
      <c r="F249" s="540"/>
      <c r="G249" s="123"/>
      <c r="H249" s="123"/>
      <c r="I249" s="123"/>
      <c r="J249" s="123"/>
      <c r="K249" s="123"/>
      <c r="L249" s="123"/>
      <c r="M249" s="193">
        <f t="shared" si="48"/>
        <v>0</v>
      </c>
    </row>
    <row r="250" spans="2:13" x14ac:dyDescent="0.25">
      <c r="B250" s="89"/>
      <c r="C250" s="171"/>
      <c r="D250" s="194" t="s">
        <v>33</v>
      </c>
      <c r="E250" s="195" t="s">
        <v>95</v>
      </c>
      <c r="F250" s="132"/>
      <c r="G250" s="123"/>
      <c r="H250" s="123"/>
      <c r="I250" s="123"/>
      <c r="J250" s="123"/>
      <c r="K250" s="123"/>
      <c r="L250" s="123"/>
      <c r="M250" s="193">
        <f t="shared" si="48"/>
        <v>0</v>
      </c>
    </row>
    <row r="251" spans="2:13" ht="15.75" thickBot="1" x14ac:dyDescent="0.3">
      <c r="B251" s="89"/>
      <c r="C251" s="171"/>
      <c r="D251" s="196" t="s">
        <v>38</v>
      </c>
      <c r="E251" s="653" t="s">
        <v>178</v>
      </c>
      <c r="F251" s="654"/>
      <c r="G251" s="197">
        <f t="shared" ref="G251:M251" si="49">SUM(G245:G250)</f>
        <v>0</v>
      </c>
      <c r="H251" s="197">
        <f t="shared" si="49"/>
        <v>0</v>
      </c>
      <c r="I251" s="197">
        <f t="shared" si="49"/>
        <v>0</v>
      </c>
      <c r="J251" s="197">
        <f t="shared" si="49"/>
        <v>0</v>
      </c>
      <c r="K251" s="197">
        <f t="shared" si="49"/>
        <v>0</v>
      </c>
      <c r="L251" s="197">
        <f t="shared" si="49"/>
        <v>0</v>
      </c>
      <c r="M251" s="198">
        <f t="shared" si="49"/>
        <v>0</v>
      </c>
    </row>
    <row r="252" spans="2:13" ht="15.75" thickBot="1" x14ac:dyDescent="0.3">
      <c r="B252" s="89"/>
      <c r="C252" s="183" t="s">
        <v>3</v>
      </c>
      <c r="D252" s="655" t="s">
        <v>184</v>
      </c>
      <c r="E252" s="655"/>
      <c r="F252" s="655"/>
      <c r="G252" s="655"/>
      <c r="H252" s="655"/>
      <c r="I252" s="655"/>
      <c r="J252" s="655"/>
      <c r="K252" s="655"/>
      <c r="L252" s="655"/>
      <c r="M252" s="656"/>
    </row>
    <row r="253" spans="2:13" x14ac:dyDescent="0.25">
      <c r="B253" s="89"/>
      <c r="C253" s="171"/>
      <c r="D253" s="176" t="s">
        <v>24</v>
      </c>
      <c r="E253" s="541" t="s">
        <v>186</v>
      </c>
      <c r="F253" s="542"/>
      <c r="G253" s="199"/>
      <c r="H253" s="120"/>
      <c r="I253" s="120"/>
      <c r="J253" s="120"/>
      <c r="K253" s="120"/>
      <c r="L253" s="200"/>
      <c r="M253" s="201">
        <f>SUM(G253:L253)</f>
        <v>0</v>
      </c>
    </row>
    <row r="254" spans="2:13" x14ac:dyDescent="0.25">
      <c r="B254" s="89"/>
      <c r="C254" s="171"/>
      <c r="D254" s="176" t="s">
        <v>28</v>
      </c>
      <c r="E254" s="539" t="s">
        <v>187</v>
      </c>
      <c r="F254" s="540"/>
      <c r="G254" s="202"/>
      <c r="H254" s="123"/>
      <c r="I254" s="123"/>
      <c r="J254" s="123"/>
      <c r="K254" s="123"/>
      <c r="L254" s="203"/>
      <c r="M254" s="193">
        <f>SUM(G254:L254)</f>
        <v>0</v>
      </c>
    </row>
    <row r="255" spans="2:13" x14ac:dyDescent="0.25">
      <c r="B255" s="89"/>
      <c r="C255" s="171"/>
      <c r="D255" s="176" t="s">
        <v>29</v>
      </c>
      <c r="E255" s="539" t="s">
        <v>188</v>
      </c>
      <c r="F255" s="540"/>
      <c r="G255" s="202"/>
      <c r="H255" s="123"/>
      <c r="I255" s="123"/>
      <c r="J255" s="123"/>
      <c r="K255" s="123"/>
      <c r="L255" s="203"/>
      <c r="M255" s="193">
        <f t="shared" ref="M255" si="50">SUM(G255:L255)</f>
        <v>0</v>
      </c>
    </row>
    <row r="256" spans="2:13" x14ac:dyDescent="0.25">
      <c r="B256" s="89"/>
      <c r="C256" s="171"/>
      <c r="D256" s="176" t="s">
        <v>30</v>
      </c>
      <c r="E256" s="204" t="s">
        <v>95</v>
      </c>
      <c r="F256" s="125"/>
      <c r="G256" s="205"/>
      <c r="H256" s="206"/>
      <c r="I256" s="206"/>
      <c r="J256" s="206"/>
      <c r="K256" s="206"/>
      <c r="L256" s="207"/>
      <c r="M256" s="193">
        <f>SUM(G256:L256)</f>
        <v>0</v>
      </c>
    </row>
    <row r="257" spans="2:13" ht="15.75" thickBot="1" x14ac:dyDescent="0.3">
      <c r="B257" s="89"/>
      <c r="C257" s="171"/>
      <c r="D257" s="196" t="s">
        <v>31</v>
      </c>
      <c r="E257" s="653" t="s">
        <v>185</v>
      </c>
      <c r="F257" s="654"/>
      <c r="G257" s="197">
        <f t="shared" ref="G257:M257" si="51">SUM(G253:G256)</f>
        <v>0</v>
      </c>
      <c r="H257" s="197">
        <f t="shared" si="51"/>
        <v>0</v>
      </c>
      <c r="I257" s="197">
        <f t="shared" si="51"/>
        <v>0</v>
      </c>
      <c r="J257" s="197">
        <f t="shared" si="51"/>
        <v>0</v>
      </c>
      <c r="K257" s="197">
        <f t="shared" si="51"/>
        <v>0</v>
      </c>
      <c r="L257" s="197">
        <f t="shared" si="51"/>
        <v>0</v>
      </c>
      <c r="M257" s="208">
        <f t="shared" si="51"/>
        <v>0</v>
      </c>
    </row>
    <row r="258" spans="2:13" ht="15.75" thickBot="1" x14ac:dyDescent="0.3">
      <c r="B258" s="89"/>
      <c r="C258" s="183" t="s">
        <v>4</v>
      </c>
      <c r="D258" s="655" t="s">
        <v>189</v>
      </c>
      <c r="E258" s="655"/>
      <c r="F258" s="655"/>
      <c r="G258" s="655"/>
      <c r="H258" s="655"/>
      <c r="I258" s="655"/>
      <c r="J258" s="655"/>
      <c r="K258" s="655"/>
      <c r="L258" s="655"/>
      <c r="M258" s="656"/>
    </row>
    <row r="259" spans="2:13" x14ac:dyDescent="0.25">
      <c r="B259" s="89"/>
      <c r="C259" s="171"/>
      <c r="D259" s="176" t="s">
        <v>24</v>
      </c>
      <c r="E259" s="541" t="s">
        <v>197</v>
      </c>
      <c r="F259" s="542"/>
      <c r="G259" s="120"/>
      <c r="H259" s="120"/>
      <c r="I259" s="120"/>
      <c r="J259" s="120"/>
      <c r="K259" s="120"/>
      <c r="L259" s="120"/>
      <c r="M259" s="201">
        <f t="shared" ref="M259:M266" si="52">SUM(G259:L259)</f>
        <v>0</v>
      </c>
    </row>
    <row r="260" spans="2:13" x14ac:dyDescent="0.25">
      <c r="B260" s="89"/>
      <c r="C260" s="171"/>
      <c r="D260" s="176" t="s">
        <v>28</v>
      </c>
      <c r="E260" s="539" t="s">
        <v>199</v>
      </c>
      <c r="F260" s="540"/>
      <c r="G260" s="123"/>
      <c r="H260" s="123"/>
      <c r="I260" s="123"/>
      <c r="J260" s="123"/>
      <c r="K260" s="123"/>
      <c r="L260" s="123"/>
      <c r="M260" s="193">
        <f t="shared" si="52"/>
        <v>0</v>
      </c>
    </row>
    <row r="261" spans="2:13" x14ac:dyDescent="0.25">
      <c r="B261" s="89"/>
      <c r="C261" s="171"/>
      <c r="D261" s="176" t="s">
        <v>29</v>
      </c>
      <c r="E261" s="539" t="s">
        <v>198</v>
      </c>
      <c r="F261" s="540"/>
      <c r="G261" s="123"/>
      <c r="H261" s="123"/>
      <c r="I261" s="123"/>
      <c r="J261" s="123"/>
      <c r="K261" s="123"/>
      <c r="L261" s="123"/>
      <c r="M261" s="193">
        <f t="shared" si="52"/>
        <v>0</v>
      </c>
    </row>
    <row r="262" spans="2:13" x14ac:dyDescent="0.25">
      <c r="B262" s="89"/>
      <c r="C262" s="171"/>
      <c r="D262" s="176" t="s">
        <v>30</v>
      </c>
      <c r="E262" s="539" t="s">
        <v>190</v>
      </c>
      <c r="F262" s="540"/>
      <c r="G262" s="123"/>
      <c r="H262" s="123"/>
      <c r="I262" s="123"/>
      <c r="J262" s="123"/>
      <c r="K262" s="123"/>
      <c r="L262" s="123"/>
      <c r="M262" s="193">
        <f t="shared" si="52"/>
        <v>0</v>
      </c>
    </row>
    <row r="263" spans="2:13" x14ac:dyDescent="0.25">
      <c r="B263" s="89"/>
      <c r="C263" s="171"/>
      <c r="D263" s="176" t="s">
        <v>31</v>
      </c>
      <c r="E263" s="539" t="s">
        <v>200</v>
      </c>
      <c r="F263" s="540"/>
      <c r="G263" s="123"/>
      <c r="H263" s="123"/>
      <c r="I263" s="123"/>
      <c r="J263" s="123"/>
      <c r="K263" s="123"/>
      <c r="L263" s="123"/>
      <c r="M263" s="193">
        <f t="shared" si="52"/>
        <v>0</v>
      </c>
    </row>
    <row r="264" spans="2:13" x14ac:dyDescent="0.25">
      <c r="B264" s="89"/>
      <c r="C264" s="171"/>
      <c r="D264" s="176" t="s">
        <v>33</v>
      </c>
      <c r="E264" s="553" t="s">
        <v>201</v>
      </c>
      <c r="F264" s="554"/>
      <c r="G264" s="123"/>
      <c r="H264" s="123"/>
      <c r="I264" s="123"/>
      <c r="J264" s="123"/>
      <c r="K264" s="123"/>
      <c r="L264" s="123"/>
      <c r="M264" s="193">
        <f t="shared" si="52"/>
        <v>0</v>
      </c>
    </row>
    <row r="265" spans="2:13" x14ac:dyDescent="0.25">
      <c r="B265" s="89"/>
      <c r="C265" s="171"/>
      <c r="D265" s="176" t="s">
        <v>38</v>
      </c>
      <c r="E265" s="553" t="s">
        <v>101</v>
      </c>
      <c r="F265" s="554"/>
      <c r="G265" s="123"/>
      <c r="H265" s="123"/>
      <c r="I265" s="123"/>
      <c r="J265" s="123"/>
      <c r="K265" s="123"/>
      <c r="L265" s="123"/>
      <c r="M265" s="193">
        <f t="shared" si="52"/>
        <v>0</v>
      </c>
    </row>
    <row r="266" spans="2:13" x14ac:dyDescent="0.25">
      <c r="B266" s="89"/>
      <c r="C266" s="171"/>
      <c r="D266" s="176" t="s">
        <v>39</v>
      </c>
      <c r="E266" s="48" t="s">
        <v>95</v>
      </c>
      <c r="F266" s="125"/>
      <c r="G266" s="123"/>
      <c r="H266" s="123"/>
      <c r="I266" s="123"/>
      <c r="J266" s="123"/>
      <c r="K266" s="123"/>
      <c r="L266" s="123"/>
      <c r="M266" s="193">
        <f t="shared" si="52"/>
        <v>0</v>
      </c>
    </row>
    <row r="267" spans="2:13" ht="15.75" thickBot="1" x14ac:dyDescent="0.3">
      <c r="B267" s="89"/>
      <c r="C267" s="171"/>
      <c r="D267" s="196" t="s">
        <v>45</v>
      </c>
      <c r="E267" s="653" t="s">
        <v>194</v>
      </c>
      <c r="F267" s="654"/>
      <c r="G267" s="197">
        <f>SUM(G259:G266)</f>
        <v>0</v>
      </c>
      <c r="H267" s="197">
        <f t="shared" ref="H267:L267" si="53">SUM(H259:H266)</f>
        <v>0</v>
      </c>
      <c r="I267" s="197">
        <f t="shared" si="53"/>
        <v>0</v>
      </c>
      <c r="J267" s="197">
        <f t="shared" si="53"/>
        <v>0</v>
      </c>
      <c r="K267" s="197">
        <f t="shared" si="53"/>
        <v>0</v>
      </c>
      <c r="L267" s="197">
        <f t="shared" si="53"/>
        <v>0</v>
      </c>
      <c r="M267" s="198">
        <f>SUM(M259:M266)</f>
        <v>0</v>
      </c>
    </row>
    <row r="268" spans="2:13" ht="15.75" thickBot="1" x14ac:dyDescent="0.3">
      <c r="B268" s="89"/>
      <c r="C268" s="183" t="s">
        <v>5</v>
      </c>
      <c r="D268" s="655" t="s">
        <v>242</v>
      </c>
      <c r="E268" s="655"/>
      <c r="F268" s="655"/>
      <c r="G268" s="655"/>
      <c r="H268" s="655"/>
      <c r="I268" s="655"/>
      <c r="J268" s="655"/>
      <c r="K268" s="655"/>
      <c r="L268" s="655"/>
      <c r="M268" s="656"/>
    </row>
    <row r="269" spans="2:13" x14ac:dyDescent="0.25">
      <c r="B269" s="89"/>
      <c r="C269" s="171"/>
      <c r="D269" s="176" t="s">
        <v>24</v>
      </c>
      <c r="E269" s="541" t="s">
        <v>195</v>
      </c>
      <c r="F269" s="542"/>
      <c r="G269" s="199"/>
      <c r="H269" s="120"/>
      <c r="I269" s="120"/>
      <c r="J269" s="120"/>
      <c r="K269" s="120"/>
      <c r="L269" s="120"/>
      <c r="M269" s="201">
        <f>SUM(G269:L269)</f>
        <v>0</v>
      </c>
    </row>
    <row r="270" spans="2:13" x14ac:dyDescent="0.25">
      <c r="B270" s="89"/>
      <c r="C270" s="171"/>
      <c r="D270" s="176" t="s">
        <v>28</v>
      </c>
      <c r="E270" s="539" t="s">
        <v>196</v>
      </c>
      <c r="F270" s="540"/>
      <c r="G270" s="202"/>
      <c r="H270" s="123"/>
      <c r="I270" s="123"/>
      <c r="J270" s="123"/>
      <c r="K270" s="123"/>
      <c r="L270" s="123"/>
      <c r="M270" s="201">
        <f>SUM(G270:L270)</f>
        <v>0</v>
      </c>
    </row>
    <row r="271" spans="2:13" x14ac:dyDescent="0.25">
      <c r="B271" s="89"/>
      <c r="C271" s="171"/>
      <c r="D271" s="176" t="s">
        <v>29</v>
      </c>
      <c r="E271" s="539" t="s">
        <v>235</v>
      </c>
      <c r="F271" s="540"/>
      <c r="G271" s="202"/>
      <c r="H271" s="123"/>
      <c r="I271" s="123"/>
      <c r="J271" s="123"/>
      <c r="K271" s="123"/>
      <c r="L271" s="123"/>
      <c r="M271" s="201">
        <f t="shared" ref="M271:M273" si="54">SUM(G271:L271)</f>
        <v>0</v>
      </c>
    </row>
    <row r="272" spans="2:13" x14ac:dyDescent="0.25">
      <c r="B272" s="89"/>
      <c r="C272" s="171"/>
      <c r="D272" s="176" t="s">
        <v>30</v>
      </c>
      <c r="E272" s="539" t="s">
        <v>237</v>
      </c>
      <c r="F272" s="540"/>
      <c r="G272" s="202"/>
      <c r="H272" s="123"/>
      <c r="I272" s="123"/>
      <c r="J272" s="123"/>
      <c r="K272" s="123"/>
      <c r="L272" s="123"/>
      <c r="M272" s="201">
        <f t="shared" si="54"/>
        <v>0</v>
      </c>
    </row>
    <row r="273" spans="2:13" x14ac:dyDescent="0.25">
      <c r="B273" s="89"/>
      <c r="C273" s="171"/>
      <c r="D273" s="176" t="s">
        <v>31</v>
      </c>
      <c r="E273" s="48" t="s">
        <v>95</v>
      </c>
      <c r="F273" s="125"/>
      <c r="G273" s="202"/>
      <c r="H273" s="123"/>
      <c r="I273" s="123"/>
      <c r="J273" s="123"/>
      <c r="K273" s="123"/>
      <c r="L273" s="123"/>
      <c r="M273" s="201">
        <f t="shared" si="54"/>
        <v>0</v>
      </c>
    </row>
    <row r="274" spans="2:13" ht="15.75" thickBot="1" x14ac:dyDescent="0.3">
      <c r="B274" s="89"/>
      <c r="C274" s="171"/>
      <c r="D274" s="196" t="s">
        <v>33</v>
      </c>
      <c r="E274" s="653" t="s">
        <v>243</v>
      </c>
      <c r="F274" s="654"/>
      <c r="G274" s="209">
        <f t="shared" ref="G274:M274" si="55">SUM(G269:G273)</f>
        <v>0</v>
      </c>
      <c r="H274" s="209">
        <f t="shared" si="55"/>
        <v>0</v>
      </c>
      <c r="I274" s="209">
        <f t="shared" si="55"/>
        <v>0</v>
      </c>
      <c r="J274" s="209">
        <f t="shared" si="55"/>
        <v>0</v>
      </c>
      <c r="K274" s="209">
        <f t="shared" si="55"/>
        <v>0</v>
      </c>
      <c r="L274" s="209">
        <f t="shared" si="55"/>
        <v>0</v>
      </c>
      <c r="M274" s="210">
        <f t="shared" si="55"/>
        <v>0</v>
      </c>
    </row>
    <row r="275" spans="2:13" ht="15.75" thickBot="1" x14ac:dyDescent="0.3">
      <c r="B275" s="89"/>
      <c r="C275" s="183" t="s">
        <v>6</v>
      </c>
      <c r="D275" s="655" t="s">
        <v>203</v>
      </c>
      <c r="E275" s="655"/>
      <c r="F275" s="655"/>
      <c r="G275" s="655"/>
      <c r="H275" s="655"/>
      <c r="I275" s="655"/>
      <c r="J275" s="655"/>
      <c r="K275" s="655"/>
      <c r="L275" s="655"/>
      <c r="M275" s="656"/>
    </row>
    <row r="276" spans="2:13" x14ac:dyDescent="0.25">
      <c r="B276" s="89"/>
      <c r="C276" s="171"/>
      <c r="D276" s="176" t="s">
        <v>24</v>
      </c>
      <c r="E276" s="541" t="s">
        <v>204</v>
      </c>
      <c r="F276" s="542"/>
      <c r="G276" s="120"/>
      <c r="H276" s="120"/>
      <c r="I276" s="120"/>
      <c r="J276" s="120"/>
      <c r="K276" s="120"/>
      <c r="L276" s="120"/>
      <c r="M276" s="201">
        <f t="shared" ref="M276:M283" si="56">SUM(G276:L276)</f>
        <v>0</v>
      </c>
    </row>
    <row r="277" spans="2:13" x14ac:dyDescent="0.25">
      <c r="B277" s="89"/>
      <c r="C277" s="171"/>
      <c r="D277" s="176" t="s">
        <v>28</v>
      </c>
      <c r="E277" s="539" t="s">
        <v>281</v>
      </c>
      <c r="F277" s="540"/>
      <c r="G277" s="123"/>
      <c r="H277" s="123"/>
      <c r="I277" s="123"/>
      <c r="J277" s="123"/>
      <c r="K277" s="123"/>
      <c r="L277" s="123"/>
      <c r="M277" s="193">
        <f t="shared" si="56"/>
        <v>0</v>
      </c>
    </row>
    <row r="278" spans="2:13" x14ac:dyDescent="0.25">
      <c r="B278" s="89"/>
      <c r="C278" s="171"/>
      <c r="D278" s="176" t="s">
        <v>29</v>
      </c>
      <c r="E278" s="539" t="s">
        <v>282</v>
      </c>
      <c r="F278" s="540"/>
      <c r="G278" s="123"/>
      <c r="H278" s="123"/>
      <c r="I278" s="123"/>
      <c r="J278" s="123"/>
      <c r="K278" s="123"/>
      <c r="L278" s="123"/>
      <c r="M278" s="193">
        <f t="shared" si="56"/>
        <v>0</v>
      </c>
    </row>
    <row r="279" spans="2:13" x14ac:dyDescent="0.25">
      <c r="B279" s="89"/>
      <c r="C279" s="171"/>
      <c r="D279" s="176" t="s">
        <v>30</v>
      </c>
      <c r="E279" s="539" t="s">
        <v>283</v>
      </c>
      <c r="F279" s="540"/>
      <c r="G279" s="123"/>
      <c r="H279" s="123"/>
      <c r="I279" s="123"/>
      <c r="J279" s="123"/>
      <c r="K279" s="123"/>
      <c r="L279" s="123"/>
      <c r="M279" s="193">
        <f t="shared" si="56"/>
        <v>0</v>
      </c>
    </row>
    <row r="280" spans="2:13" x14ac:dyDescent="0.25">
      <c r="B280" s="89"/>
      <c r="C280" s="171"/>
      <c r="D280" s="176" t="s">
        <v>31</v>
      </c>
      <c r="E280" s="539" t="s">
        <v>205</v>
      </c>
      <c r="F280" s="540"/>
      <c r="G280" s="123"/>
      <c r="H280" s="123"/>
      <c r="I280" s="123"/>
      <c r="J280" s="123"/>
      <c r="K280" s="123"/>
      <c r="L280" s="123"/>
      <c r="M280" s="193">
        <f t="shared" si="56"/>
        <v>0</v>
      </c>
    </row>
    <row r="281" spans="2:13" x14ac:dyDescent="0.25">
      <c r="B281" s="89"/>
      <c r="C281" s="171"/>
      <c r="D281" s="176" t="s">
        <v>33</v>
      </c>
      <c r="E281" s="539" t="s">
        <v>206</v>
      </c>
      <c r="F281" s="540"/>
      <c r="G281" s="123"/>
      <c r="H281" s="123"/>
      <c r="I281" s="123"/>
      <c r="J281" s="123"/>
      <c r="K281" s="123"/>
      <c r="L281" s="123"/>
      <c r="M281" s="193">
        <f t="shared" si="56"/>
        <v>0</v>
      </c>
    </row>
    <row r="282" spans="2:13" x14ac:dyDescent="0.25">
      <c r="B282" s="89"/>
      <c r="C282" s="171"/>
      <c r="D282" s="176" t="s">
        <v>38</v>
      </c>
      <c r="E282" s="539" t="s">
        <v>207</v>
      </c>
      <c r="F282" s="540"/>
      <c r="G282" s="123"/>
      <c r="H282" s="123"/>
      <c r="I282" s="123"/>
      <c r="J282" s="123"/>
      <c r="K282" s="123"/>
      <c r="L282" s="123"/>
      <c r="M282" s="193">
        <f t="shared" si="56"/>
        <v>0</v>
      </c>
    </row>
    <row r="283" spans="2:13" x14ac:dyDescent="0.25">
      <c r="B283" s="89"/>
      <c r="C283" s="171"/>
      <c r="D283" s="176" t="s">
        <v>39</v>
      </c>
      <c r="E283" s="48" t="s">
        <v>95</v>
      </c>
      <c r="F283" s="158"/>
      <c r="G283" s="123"/>
      <c r="H283" s="123"/>
      <c r="I283" s="123"/>
      <c r="J283" s="123"/>
      <c r="K283" s="123"/>
      <c r="L283" s="123"/>
      <c r="M283" s="193">
        <f t="shared" si="56"/>
        <v>0</v>
      </c>
    </row>
    <row r="284" spans="2:13" ht="15.75" thickBot="1" x14ac:dyDescent="0.3">
      <c r="B284" s="89"/>
      <c r="C284" s="171"/>
      <c r="D284" s="196" t="s">
        <v>45</v>
      </c>
      <c r="E284" s="653" t="s">
        <v>208</v>
      </c>
      <c r="F284" s="654"/>
      <c r="G284" s="197">
        <f t="shared" ref="G284:M284" si="57">SUM(G276:G283)</f>
        <v>0</v>
      </c>
      <c r="H284" s="197">
        <f t="shared" si="57"/>
        <v>0</v>
      </c>
      <c r="I284" s="197">
        <f t="shared" si="57"/>
        <v>0</v>
      </c>
      <c r="J284" s="197">
        <f t="shared" si="57"/>
        <v>0</v>
      </c>
      <c r="K284" s="197">
        <f t="shared" si="57"/>
        <v>0</v>
      </c>
      <c r="L284" s="197">
        <f t="shared" si="57"/>
        <v>0</v>
      </c>
      <c r="M284" s="198">
        <f t="shared" si="57"/>
        <v>0</v>
      </c>
    </row>
    <row r="285" spans="2:13" ht="15.75" thickBot="1" x14ac:dyDescent="0.3">
      <c r="B285" s="89"/>
      <c r="C285" s="424" t="s">
        <v>7</v>
      </c>
      <c r="D285" s="660" t="s">
        <v>632</v>
      </c>
      <c r="E285" s="660"/>
      <c r="F285" s="660"/>
      <c r="G285" s="660"/>
      <c r="H285" s="660"/>
      <c r="I285" s="660"/>
      <c r="J285" s="660"/>
      <c r="K285" s="660"/>
      <c r="L285" s="660"/>
      <c r="M285" s="661"/>
    </row>
    <row r="286" spans="2:13" x14ac:dyDescent="0.25">
      <c r="B286" s="89"/>
      <c r="C286" s="171"/>
      <c r="D286" s="418" t="s">
        <v>24</v>
      </c>
      <c r="E286" s="664" t="s">
        <v>211</v>
      </c>
      <c r="F286" s="665"/>
      <c r="G286" s="445"/>
      <c r="H286" s="445"/>
      <c r="I286" s="445"/>
      <c r="J286" s="445"/>
      <c r="K286" s="445"/>
      <c r="L286" s="445"/>
      <c r="M286" s="423">
        <f>SUM(G286:L286)</f>
        <v>0</v>
      </c>
    </row>
    <row r="287" spans="2:13" x14ac:dyDescent="0.25">
      <c r="B287" s="89"/>
      <c r="C287" s="171"/>
      <c r="D287" s="418" t="s">
        <v>28</v>
      </c>
      <c r="E287" s="662" t="s">
        <v>210</v>
      </c>
      <c r="F287" s="663"/>
      <c r="G287" s="446"/>
      <c r="H287" s="446"/>
      <c r="I287" s="446"/>
      <c r="J287" s="446"/>
      <c r="K287" s="446"/>
      <c r="L287" s="446"/>
      <c r="M287" s="423">
        <f t="shared" ref="M287:M289" si="58">SUM(G287:L287)</f>
        <v>0</v>
      </c>
    </row>
    <row r="288" spans="2:13" x14ac:dyDescent="0.25">
      <c r="B288" s="89"/>
      <c r="C288" s="171"/>
      <c r="D288" s="418" t="s">
        <v>29</v>
      </c>
      <c r="E288" s="662" t="s">
        <v>212</v>
      </c>
      <c r="F288" s="663"/>
      <c r="G288" s="446"/>
      <c r="H288" s="446"/>
      <c r="I288" s="446"/>
      <c r="J288" s="446"/>
      <c r="K288" s="446"/>
      <c r="L288" s="446"/>
      <c r="M288" s="423">
        <f t="shared" si="58"/>
        <v>0</v>
      </c>
    </row>
    <row r="289" spans="2:13" x14ac:dyDescent="0.25">
      <c r="B289" s="89"/>
      <c r="C289" s="171"/>
      <c r="D289" s="418" t="s">
        <v>30</v>
      </c>
      <c r="E289" s="419" t="s">
        <v>95</v>
      </c>
      <c r="F289" s="447"/>
      <c r="G289" s="446"/>
      <c r="H289" s="446"/>
      <c r="I289" s="446"/>
      <c r="J289" s="446"/>
      <c r="K289" s="446"/>
      <c r="L289" s="446"/>
      <c r="M289" s="423">
        <f t="shared" si="58"/>
        <v>0</v>
      </c>
    </row>
    <row r="290" spans="2:13" ht="15.75" thickBot="1" x14ac:dyDescent="0.3">
      <c r="B290" s="89"/>
      <c r="C290" s="171"/>
      <c r="D290" s="420" t="s">
        <v>31</v>
      </c>
      <c r="E290" s="668" t="s">
        <v>213</v>
      </c>
      <c r="F290" s="669"/>
      <c r="G290" s="421">
        <f t="shared" ref="G290:M290" si="59">SUM(G286:G289)</f>
        <v>0</v>
      </c>
      <c r="H290" s="421">
        <f t="shared" si="59"/>
        <v>0</v>
      </c>
      <c r="I290" s="421">
        <f t="shared" si="59"/>
        <v>0</v>
      </c>
      <c r="J290" s="421">
        <f t="shared" si="59"/>
        <v>0</v>
      </c>
      <c r="K290" s="421">
        <f t="shared" si="59"/>
        <v>0</v>
      </c>
      <c r="L290" s="421">
        <f t="shared" si="59"/>
        <v>0</v>
      </c>
      <c r="M290" s="422">
        <f t="shared" si="59"/>
        <v>0</v>
      </c>
    </row>
    <row r="291" spans="2:13" ht="15.75" thickBot="1" x14ac:dyDescent="0.3">
      <c r="B291" s="89"/>
      <c r="C291" s="183" t="s">
        <v>177</v>
      </c>
      <c r="D291" s="655" t="s">
        <v>236</v>
      </c>
      <c r="E291" s="655"/>
      <c r="F291" s="655"/>
      <c r="G291" s="655"/>
      <c r="H291" s="655"/>
      <c r="I291" s="655"/>
      <c r="J291" s="655"/>
      <c r="K291" s="655"/>
      <c r="L291" s="655"/>
      <c r="M291" s="656"/>
    </row>
    <row r="292" spans="2:13" x14ac:dyDescent="0.25">
      <c r="B292" s="89"/>
      <c r="C292" s="211"/>
      <c r="D292" s="176" t="s">
        <v>24</v>
      </c>
      <c r="E292" s="539" t="s">
        <v>192</v>
      </c>
      <c r="F292" s="540"/>
      <c r="G292" s="212"/>
      <c r="H292" s="212"/>
      <c r="I292" s="212"/>
      <c r="J292" s="212"/>
      <c r="K292" s="212"/>
      <c r="L292" s="212"/>
      <c r="M292" s="213">
        <f>SUM(G292:L292)</f>
        <v>0</v>
      </c>
    </row>
    <row r="293" spans="2:13" x14ac:dyDescent="0.25">
      <c r="B293" s="89"/>
      <c r="C293" s="211"/>
      <c r="D293" s="176" t="s">
        <v>28</v>
      </c>
      <c r="E293" s="539" t="s">
        <v>191</v>
      </c>
      <c r="F293" s="540"/>
      <c r="G293" s="212"/>
      <c r="H293" s="212"/>
      <c r="I293" s="212"/>
      <c r="J293" s="212"/>
      <c r="K293" s="212"/>
      <c r="L293" s="212"/>
      <c r="M293" s="213">
        <f t="shared" ref="M293:M297" si="60">SUM(G293:L293)</f>
        <v>0</v>
      </c>
    </row>
    <row r="294" spans="2:13" x14ac:dyDescent="0.25">
      <c r="B294" s="89"/>
      <c r="C294" s="211"/>
      <c r="D294" s="176" t="s">
        <v>29</v>
      </c>
      <c r="E294" s="539" t="s">
        <v>193</v>
      </c>
      <c r="F294" s="540"/>
      <c r="G294" s="212"/>
      <c r="H294" s="212"/>
      <c r="I294" s="212"/>
      <c r="J294" s="212"/>
      <c r="K294" s="212"/>
      <c r="L294" s="212"/>
      <c r="M294" s="213">
        <f t="shared" si="60"/>
        <v>0</v>
      </c>
    </row>
    <row r="295" spans="2:13" x14ac:dyDescent="0.25">
      <c r="B295" s="89"/>
      <c r="C295" s="211"/>
      <c r="D295" s="176" t="s">
        <v>30</v>
      </c>
      <c r="E295" s="539" t="s">
        <v>202</v>
      </c>
      <c r="F295" s="540"/>
      <c r="G295" s="212"/>
      <c r="H295" s="212"/>
      <c r="I295" s="212"/>
      <c r="J295" s="212"/>
      <c r="K295" s="212"/>
      <c r="L295" s="212"/>
      <c r="M295" s="213">
        <f t="shared" si="60"/>
        <v>0</v>
      </c>
    </row>
    <row r="296" spans="2:13" x14ac:dyDescent="0.25">
      <c r="B296" s="89"/>
      <c r="C296" s="211"/>
      <c r="D296" s="418" t="s">
        <v>31</v>
      </c>
      <c r="E296" s="662" t="s">
        <v>631</v>
      </c>
      <c r="F296" s="663"/>
      <c r="G296" s="448"/>
      <c r="H296" s="448"/>
      <c r="I296" s="448"/>
      <c r="J296" s="448"/>
      <c r="K296" s="448"/>
      <c r="L296" s="448"/>
      <c r="M296" s="425">
        <f t="shared" si="60"/>
        <v>0</v>
      </c>
    </row>
    <row r="297" spans="2:13" x14ac:dyDescent="0.25">
      <c r="B297" s="89"/>
      <c r="C297" s="171"/>
      <c r="D297" s="214" t="s">
        <v>33</v>
      </c>
      <c r="E297" s="62" t="s">
        <v>95</v>
      </c>
      <c r="F297" s="125"/>
      <c r="G297" s="206"/>
      <c r="H297" s="206"/>
      <c r="I297" s="206"/>
      <c r="J297" s="206"/>
      <c r="K297" s="206"/>
      <c r="L297" s="206"/>
      <c r="M297" s="213">
        <f t="shared" si="60"/>
        <v>0</v>
      </c>
    </row>
    <row r="298" spans="2:13" ht="15.75" thickBot="1" x14ac:dyDescent="0.3">
      <c r="B298" s="89"/>
      <c r="C298" s="171"/>
      <c r="D298" s="215" t="s">
        <v>38</v>
      </c>
      <c r="E298" s="653" t="s">
        <v>258</v>
      </c>
      <c r="F298" s="653"/>
      <c r="G298" s="197">
        <f>SUM(G292:G297)</f>
        <v>0</v>
      </c>
      <c r="H298" s="197">
        <f t="shared" ref="H298:M298" si="61">SUM(H292:H297)</f>
        <v>0</v>
      </c>
      <c r="I298" s="197">
        <f t="shared" si="61"/>
        <v>0</v>
      </c>
      <c r="J298" s="197">
        <f t="shared" si="61"/>
        <v>0</v>
      </c>
      <c r="K298" s="197">
        <f t="shared" si="61"/>
        <v>0</v>
      </c>
      <c r="L298" s="197">
        <f t="shared" si="61"/>
        <v>0</v>
      </c>
      <c r="M298" s="198">
        <f t="shared" si="61"/>
        <v>0</v>
      </c>
    </row>
    <row r="299" spans="2:13" ht="15.75" thickBot="1" x14ac:dyDescent="0.3">
      <c r="B299" s="89"/>
      <c r="C299" s="183" t="s">
        <v>218</v>
      </c>
      <c r="D299" s="655" t="s">
        <v>312</v>
      </c>
      <c r="E299" s="655"/>
      <c r="F299" s="655"/>
      <c r="G299" s="655"/>
      <c r="H299" s="655"/>
      <c r="I299" s="655"/>
      <c r="J299" s="655"/>
      <c r="K299" s="655"/>
      <c r="L299" s="655"/>
      <c r="M299" s="656"/>
    </row>
    <row r="300" spans="2:13" ht="15.75" thickBot="1" x14ac:dyDescent="0.3">
      <c r="B300" s="89"/>
      <c r="C300" s="171"/>
      <c r="D300" s="418" t="s">
        <v>24</v>
      </c>
      <c r="E300" s="662" t="s">
        <v>630</v>
      </c>
      <c r="F300" s="662"/>
      <c r="G300" s="449"/>
      <c r="H300" s="449"/>
      <c r="I300" s="449"/>
      <c r="J300" s="449"/>
      <c r="K300" s="449"/>
      <c r="L300" s="449"/>
      <c r="M300" s="426">
        <f>SUM(G300:L300)</f>
        <v>0</v>
      </c>
    </row>
    <row r="301" spans="2:13" ht="15.75" thickBot="1" x14ac:dyDescent="0.3">
      <c r="B301" s="89"/>
      <c r="C301" s="183" t="s">
        <v>219</v>
      </c>
      <c r="D301" s="655" t="s">
        <v>214</v>
      </c>
      <c r="E301" s="655"/>
      <c r="F301" s="655"/>
      <c r="G301" s="655"/>
      <c r="H301" s="655"/>
      <c r="I301" s="655"/>
      <c r="J301" s="655"/>
      <c r="K301" s="655"/>
      <c r="L301" s="655"/>
      <c r="M301" s="656"/>
    </row>
    <row r="302" spans="2:13" ht="15.75" thickBot="1" x14ac:dyDescent="0.3">
      <c r="B302" s="89"/>
      <c r="C302" s="211"/>
      <c r="D302" s="214" t="s">
        <v>24</v>
      </c>
      <c r="E302" s="672" t="s">
        <v>65</v>
      </c>
      <c r="F302" s="673"/>
      <c r="G302" s="216"/>
      <c r="H302" s="216"/>
      <c r="I302" s="216"/>
      <c r="J302" s="216"/>
      <c r="K302" s="216"/>
      <c r="L302" s="216"/>
      <c r="M302" s="198">
        <f>SUM(G302:L302)</f>
        <v>0</v>
      </c>
    </row>
    <row r="303" spans="2:13" s="35" customFormat="1" ht="16.5" customHeight="1" thickBot="1" x14ac:dyDescent="0.3">
      <c r="B303" s="217"/>
      <c r="C303" s="218" t="s">
        <v>220</v>
      </c>
      <c r="D303" s="666" t="s">
        <v>633</v>
      </c>
      <c r="E303" s="666"/>
      <c r="F303" s="667"/>
      <c r="G303" s="219">
        <f t="shared" ref="G303:L303" si="62">G251+G257+G267+G274+G284+G290+G298+G300+G302</f>
        <v>0</v>
      </c>
      <c r="H303" s="219">
        <f t="shared" si="62"/>
        <v>0</v>
      </c>
      <c r="I303" s="219">
        <f t="shared" si="62"/>
        <v>0</v>
      </c>
      <c r="J303" s="219">
        <f t="shared" si="62"/>
        <v>0</v>
      </c>
      <c r="K303" s="219">
        <f t="shared" si="62"/>
        <v>0</v>
      </c>
      <c r="L303" s="219">
        <f t="shared" si="62"/>
        <v>0</v>
      </c>
      <c r="M303" s="435">
        <f>M251+M257+M267+M274+M284+M290+M298++M300+M302</f>
        <v>0</v>
      </c>
    </row>
    <row r="304" spans="2:13" x14ac:dyDescent="0.25">
      <c r="B304" s="89"/>
      <c r="C304" s="220" t="s">
        <v>221</v>
      </c>
      <c r="D304" s="674" t="s">
        <v>124</v>
      </c>
      <c r="E304" s="674"/>
      <c r="F304" s="675"/>
      <c r="G304" s="264">
        <f>IF(ISBLANK(G241),0,(VLOOKUP(G241,SubsidyLimits[],4)))</f>
        <v>0</v>
      </c>
      <c r="H304" s="264">
        <f>IF(ISBLANK(H241),0,(VLOOKUP(H241,SubsidyLimits[],4)))</f>
        <v>0</v>
      </c>
      <c r="I304" s="264">
        <f>IF(ISBLANK(I241),0,(VLOOKUP(I241,SubsidyLimits[],4)))</f>
        <v>0</v>
      </c>
      <c r="J304" s="264">
        <f>IF(ISBLANK(J241),0,(VLOOKUP(J241,SubsidyLimits[],4)))</f>
        <v>0</v>
      </c>
      <c r="K304" s="264">
        <f>IF(ISBLANK(K241),0,(VLOOKUP(K241,SubsidyLimits[],4)))</f>
        <v>0</v>
      </c>
      <c r="L304" s="264">
        <f>IF(ISBLANK(L241),0,(VLOOKUP(L241,SubsidyLimits[],4)))</f>
        <v>0</v>
      </c>
      <c r="M304" s="263">
        <f>SUM(G304:L304)</f>
        <v>0</v>
      </c>
    </row>
    <row r="305" spans="2:13" ht="15" customHeight="1" thickBot="1" x14ac:dyDescent="0.3">
      <c r="B305" s="89"/>
      <c r="C305" s="431" t="s">
        <v>249</v>
      </c>
      <c r="D305" s="676" t="s">
        <v>322</v>
      </c>
      <c r="E305" s="676"/>
      <c r="F305" s="677"/>
      <c r="G305" s="265">
        <f>(G303-G304)</f>
        <v>0</v>
      </c>
      <c r="H305" s="265">
        <f t="shared" ref="H305:L305" si="63">(H303-H304)</f>
        <v>0</v>
      </c>
      <c r="I305" s="265">
        <f t="shared" si="63"/>
        <v>0</v>
      </c>
      <c r="J305" s="265">
        <f t="shared" si="63"/>
        <v>0</v>
      </c>
      <c r="K305" s="265">
        <f t="shared" si="63"/>
        <v>0</v>
      </c>
      <c r="L305" s="265">
        <f t="shared" si="63"/>
        <v>0</v>
      </c>
      <c r="M305" s="262"/>
    </row>
    <row r="306" spans="2:13" ht="15" customHeight="1" thickBot="1" x14ac:dyDescent="0.3">
      <c r="B306" s="89"/>
      <c r="C306" s="430"/>
      <c r="D306" s="427"/>
      <c r="E306" s="427"/>
      <c r="F306" s="427"/>
      <c r="G306" s="428"/>
      <c r="H306" s="428"/>
      <c r="I306" s="428"/>
      <c r="J306" s="428"/>
      <c r="K306" s="428"/>
      <c r="L306" s="428"/>
      <c r="M306" s="429"/>
    </row>
    <row r="307" spans="2:13" ht="60" customHeight="1" thickBot="1" x14ac:dyDescent="0.3">
      <c r="B307" s="89"/>
      <c r="C307" s="171"/>
      <c r="D307" s="43"/>
      <c r="E307" s="645" t="s">
        <v>628</v>
      </c>
      <c r="F307" s="646"/>
      <c r="G307" s="172" t="s">
        <v>654</v>
      </c>
      <c r="H307" s="172" t="s">
        <v>655</v>
      </c>
      <c r="I307" s="172" t="s">
        <v>656</v>
      </c>
      <c r="J307" s="172" t="s">
        <v>657</v>
      </c>
      <c r="K307" s="172" t="s">
        <v>658</v>
      </c>
      <c r="L307" s="173" t="s">
        <v>659</v>
      </c>
      <c r="M307" s="432"/>
    </row>
    <row r="308" spans="2:13" ht="15.75" thickBot="1" x14ac:dyDescent="0.3">
      <c r="B308" s="174" t="s">
        <v>666</v>
      </c>
      <c r="C308" s="648" t="s">
        <v>165</v>
      </c>
      <c r="D308" s="648"/>
      <c r="E308" s="648"/>
      <c r="F308" s="648"/>
      <c r="G308" s="648"/>
      <c r="H308" s="648"/>
      <c r="I308" s="648"/>
      <c r="J308" s="648"/>
      <c r="K308" s="648"/>
      <c r="L308" s="649"/>
      <c r="M308" s="43"/>
    </row>
    <row r="309" spans="2:13" ht="15.75" thickBot="1" x14ac:dyDescent="0.3">
      <c r="B309" s="128"/>
      <c r="C309" s="175" t="s">
        <v>1</v>
      </c>
      <c r="D309" s="650" t="s">
        <v>169</v>
      </c>
      <c r="E309" s="650"/>
      <c r="F309" s="650"/>
      <c r="G309" s="650"/>
      <c r="H309" s="650"/>
      <c r="I309" s="650"/>
      <c r="J309" s="650"/>
      <c r="K309" s="650"/>
      <c r="L309" s="652"/>
      <c r="M309" s="43"/>
    </row>
    <row r="310" spans="2:13" x14ac:dyDescent="0.25">
      <c r="B310" s="89"/>
      <c r="C310" s="171"/>
      <c r="D310" s="176" t="s">
        <v>24</v>
      </c>
      <c r="E310" s="541" t="s">
        <v>166</v>
      </c>
      <c r="F310" s="542"/>
      <c r="G310" s="177"/>
      <c r="H310" s="178"/>
      <c r="I310" s="178"/>
      <c r="J310" s="178"/>
      <c r="K310" s="178"/>
      <c r="L310" s="179"/>
      <c r="M310" s="43"/>
    </row>
    <row r="311" spans="2:13" ht="15.75" thickBot="1" x14ac:dyDescent="0.3">
      <c r="B311" s="89"/>
      <c r="C311" s="171"/>
      <c r="D311" s="176" t="s">
        <v>28</v>
      </c>
      <c r="E311" s="641" t="s">
        <v>167</v>
      </c>
      <c r="F311" s="642"/>
      <c r="G311" s="180"/>
      <c r="H311" s="181"/>
      <c r="I311" s="181"/>
      <c r="J311" s="181"/>
      <c r="K311" s="181"/>
      <c r="L311" s="182"/>
      <c r="M311" s="43"/>
    </row>
    <row r="312" spans="2:13" ht="15.75" thickBot="1" x14ac:dyDescent="0.3">
      <c r="B312" s="89"/>
      <c r="C312" s="183" t="s">
        <v>3</v>
      </c>
      <c r="D312" s="650" t="s">
        <v>170</v>
      </c>
      <c r="E312" s="650"/>
      <c r="F312" s="650"/>
      <c r="G312" s="650"/>
      <c r="H312" s="650"/>
      <c r="I312" s="650"/>
      <c r="J312" s="650"/>
      <c r="K312" s="650"/>
      <c r="L312" s="651"/>
      <c r="M312" s="43"/>
    </row>
    <row r="313" spans="2:13" x14ac:dyDescent="0.25">
      <c r="B313" s="89"/>
      <c r="C313" s="171"/>
      <c r="D313" s="176" t="s">
        <v>29</v>
      </c>
      <c r="E313" s="541" t="s">
        <v>168</v>
      </c>
      <c r="F313" s="542"/>
      <c r="G313" s="256"/>
      <c r="H313" s="257"/>
      <c r="I313" s="257"/>
      <c r="J313" s="257"/>
      <c r="K313" s="257"/>
      <c r="L313" s="258"/>
      <c r="M313" s="43"/>
    </row>
    <row r="314" spans="2:13" x14ac:dyDescent="0.25">
      <c r="B314" s="89"/>
      <c r="C314" s="171"/>
      <c r="D314" s="176" t="s">
        <v>30</v>
      </c>
      <c r="E314" s="539" t="s">
        <v>171</v>
      </c>
      <c r="F314" s="540"/>
      <c r="G314" s="184"/>
      <c r="H314" s="97"/>
      <c r="I314" s="97"/>
      <c r="J314" s="97"/>
      <c r="K314" s="97"/>
      <c r="L314" s="185"/>
      <c r="M314" s="43"/>
    </row>
    <row r="315" spans="2:13" x14ac:dyDescent="0.25">
      <c r="B315" s="89"/>
      <c r="C315" s="171"/>
      <c r="D315" s="176" t="s">
        <v>31</v>
      </c>
      <c r="E315" s="539" t="s">
        <v>172</v>
      </c>
      <c r="F315" s="540"/>
      <c r="G315" s="259"/>
      <c r="H315" s="260"/>
      <c r="I315" s="260"/>
      <c r="J315" s="260"/>
      <c r="K315" s="260"/>
      <c r="L315" s="261"/>
      <c r="M315" s="43"/>
    </row>
    <row r="316" spans="2:13" x14ac:dyDescent="0.25">
      <c r="B316" s="89"/>
      <c r="C316" s="171"/>
      <c r="D316" s="176" t="s">
        <v>33</v>
      </c>
      <c r="E316" s="539" t="s">
        <v>173</v>
      </c>
      <c r="F316" s="540"/>
      <c r="G316" s="186"/>
      <c r="H316" s="187"/>
      <c r="I316" s="187"/>
      <c r="J316" s="187"/>
      <c r="K316" s="187"/>
      <c r="L316" s="188"/>
      <c r="M316" s="43"/>
    </row>
    <row r="317" spans="2:13" ht="15.75" thickBot="1" x14ac:dyDescent="0.3">
      <c r="B317" s="89"/>
      <c r="C317" s="171"/>
      <c r="D317" s="189" t="s">
        <v>38</v>
      </c>
      <c r="E317" s="641" t="s">
        <v>174</v>
      </c>
      <c r="F317" s="642"/>
      <c r="G317" s="190"/>
      <c r="H317" s="190"/>
      <c r="I317" s="190"/>
      <c r="J317" s="190"/>
      <c r="K317" s="190"/>
      <c r="L317" s="191"/>
      <c r="M317" s="43"/>
    </row>
    <row r="318" spans="2:13" ht="15.75" thickBot="1" x14ac:dyDescent="0.3">
      <c r="B318" s="174" t="s">
        <v>667</v>
      </c>
      <c r="C318" s="658" t="s">
        <v>175</v>
      </c>
      <c r="D318" s="658"/>
      <c r="E318" s="658"/>
      <c r="F318" s="658"/>
      <c r="G318" s="658"/>
      <c r="H318" s="658"/>
      <c r="I318" s="658"/>
      <c r="J318" s="658"/>
      <c r="K318" s="658"/>
      <c r="L318" s="659"/>
      <c r="M318" s="43"/>
    </row>
    <row r="319" spans="2:13" ht="15.75" thickBot="1" x14ac:dyDescent="0.3">
      <c r="B319" s="89"/>
      <c r="C319" s="183" t="s">
        <v>1</v>
      </c>
      <c r="D319" s="655" t="s">
        <v>176</v>
      </c>
      <c r="E319" s="655"/>
      <c r="F319" s="655"/>
      <c r="G319" s="655"/>
      <c r="H319" s="655"/>
      <c r="I319" s="655"/>
      <c r="J319" s="655"/>
      <c r="K319" s="655"/>
      <c r="L319" s="657"/>
      <c r="M319" s="192" t="s">
        <v>183</v>
      </c>
    </row>
    <row r="320" spans="2:13" x14ac:dyDescent="0.25">
      <c r="B320" s="89"/>
      <c r="C320" s="171"/>
      <c r="D320" s="176" t="s">
        <v>24</v>
      </c>
      <c r="E320" s="541" t="s">
        <v>179</v>
      </c>
      <c r="F320" s="542"/>
      <c r="G320" s="120"/>
      <c r="H320" s="120"/>
      <c r="I320" s="120"/>
      <c r="J320" s="120"/>
      <c r="K320" s="120"/>
      <c r="L320" s="120"/>
      <c r="M320" s="193">
        <f t="shared" ref="M320:M325" si="64">SUM(G320:L320)</f>
        <v>0</v>
      </c>
    </row>
    <row r="321" spans="2:13" x14ac:dyDescent="0.25">
      <c r="B321" s="89"/>
      <c r="C321" s="171"/>
      <c r="D321" s="176" t="s">
        <v>28</v>
      </c>
      <c r="E321" s="539" t="s">
        <v>180</v>
      </c>
      <c r="F321" s="540"/>
      <c r="G321" s="123"/>
      <c r="H321" s="123"/>
      <c r="I321" s="123"/>
      <c r="J321" s="123"/>
      <c r="K321" s="123"/>
      <c r="L321" s="123"/>
      <c r="M321" s="193">
        <f t="shared" si="64"/>
        <v>0</v>
      </c>
    </row>
    <row r="322" spans="2:13" x14ac:dyDescent="0.25">
      <c r="B322" s="89"/>
      <c r="C322" s="171"/>
      <c r="D322" s="176" t="s">
        <v>29</v>
      </c>
      <c r="E322" s="539" t="s">
        <v>181</v>
      </c>
      <c r="F322" s="540"/>
      <c r="G322" s="123"/>
      <c r="H322" s="123"/>
      <c r="I322" s="123"/>
      <c r="J322" s="123"/>
      <c r="K322" s="123"/>
      <c r="L322" s="123"/>
      <c r="M322" s="193">
        <f t="shared" si="64"/>
        <v>0</v>
      </c>
    </row>
    <row r="323" spans="2:13" x14ac:dyDescent="0.25">
      <c r="B323" s="89"/>
      <c r="C323" s="171"/>
      <c r="D323" s="176" t="s">
        <v>30</v>
      </c>
      <c r="E323" s="539" t="s">
        <v>8</v>
      </c>
      <c r="F323" s="540"/>
      <c r="G323" s="123"/>
      <c r="H323" s="123"/>
      <c r="I323" s="123"/>
      <c r="J323" s="123"/>
      <c r="K323" s="123"/>
      <c r="L323" s="123"/>
      <c r="M323" s="193">
        <f t="shared" si="64"/>
        <v>0</v>
      </c>
    </row>
    <row r="324" spans="2:13" x14ac:dyDescent="0.25">
      <c r="B324" s="89"/>
      <c r="C324" s="171"/>
      <c r="D324" s="176" t="s">
        <v>31</v>
      </c>
      <c r="E324" s="539" t="s">
        <v>182</v>
      </c>
      <c r="F324" s="540"/>
      <c r="G324" s="123"/>
      <c r="H324" s="123"/>
      <c r="I324" s="123"/>
      <c r="J324" s="123"/>
      <c r="K324" s="123"/>
      <c r="L324" s="123"/>
      <c r="M324" s="193">
        <f t="shared" si="64"/>
        <v>0</v>
      </c>
    </row>
    <row r="325" spans="2:13" x14ac:dyDescent="0.25">
      <c r="B325" s="89"/>
      <c r="C325" s="171"/>
      <c r="D325" s="194" t="s">
        <v>33</v>
      </c>
      <c r="E325" s="195" t="s">
        <v>95</v>
      </c>
      <c r="F325" s="132"/>
      <c r="G325" s="123"/>
      <c r="H325" s="123"/>
      <c r="I325" s="123"/>
      <c r="J325" s="123"/>
      <c r="K325" s="123"/>
      <c r="L325" s="123"/>
      <c r="M325" s="193">
        <f t="shared" si="64"/>
        <v>0</v>
      </c>
    </row>
    <row r="326" spans="2:13" ht="15.75" thickBot="1" x14ac:dyDescent="0.3">
      <c r="B326" s="89"/>
      <c r="C326" s="171"/>
      <c r="D326" s="196" t="s">
        <v>38</v>
      </c>
      <c r="E326" s="653" t="s">
        <v>178</v>
      </c>
      <c r="F326" s="654"/>
      <c r="G326" s="197">
        <f t="shared" ref="G326:M326" si="65">SUM(G320:G325)</f>
        <v>0</v>
      </c>
      <c r="H326" s="197">
        <f t="shared" si="65"/>
        <v>0</v>
      </c>
      <c r="I326" s="197">
        <f t="shared" si="65"/>
        <v>0</v>
      </c>
      <c r="J326" s="197">
        <f t="shared" si="65"/>
        <v>0</v>
      </c>
      <c r="K326" s="197">
        <f t="shared" si="65"/>
        <v>0</v>
      </c>
      <c r="L326" s="197">
        <f t="shared" si="65"/>
        <v>0</v>
      </c>
      <c r="M326" s="198">
        <f t="shared" si="65"/>
        <v>0</v>
      </c>
    </row>
    <row r="327" spans="2:13" ht="15.75" thickBot="1" x14ac:dyDescent="0.3">
      <c r="B327" s="89"/>
      <c r="C327" s="183" t="s">
        <v>3</v>
      </c>
      <c r="D327" s="655" t="s">
        <v>184</v>
      </c>
      <c r="E327" s="655"/>
      <c r="F327" s="655"/>
      <c r="G327" s="655"/>
      <c r="H327" s="655"/>
      <c r="I327" s="655"/>
      <c r="J327" s="655"/>
      <c r="K327" s="655"/>
      <c r="L327" s="655"/>
      <c r="M327" s="656"/>
    </row>
    <row r="328" spans="2:13" x14ac:dyDescent="0.25">
      <c r="B328" s="89"/>
      <c r="C328" s="171"/>
      <c r="D328" s="176" t="s">
        <v>24</v>
      </c>
      <c r="E328" s="541" t="s">
        <v>186</v>
      </c>
      <c r="F328" s="542"/>
      <c r="G328" s="199"/>
      <c r="H328" s="120"/>
      <c r="I328" s="120"/>
      <c r="J328" s="120"/>
      <c r="K328" s="120"/>
      <c r="L328" s="200"/>
      <c r="M328" s="201">
        <f>SUM(G328:L328)</f>
        <v>0</v>
      </c>
    </row>
    <row r="329" spans="2:13" x14ac:dyDescent="0.25">
      <c r="B329" s="89"/>
      <c r="C329" s="171"/>
      <c r="D329" s="176" t="s">
        <v>28</v>
      </c>
      <c r="E329" s="539" t="s">
        <v>187</v>
      </c>
      <c r="F329" s="540"/>
      <c r="G329" s="202"/>
      <c r="H329" s="123"/>
      <c r="I329" s="123"/>
      <c r="J329" s="123"/>
      <c r="K329" s="123"/>
      <c r="L329" s="203"/>
      <c r="M329" s="193">
        <f>SUM(G329:L329)</f>
        <v>0</v>
      </c>
    </row>
    <row r="330" spans="2:13" x14ac:dyDescent="0.25">
      <c r="B330" s="89"/>
      <c r="C330" s="171"/>
      <c r="D330" s="176" t="s">
        <v>29</v>
      </c>
      <c r="E330" s="539" t="s">
        <v>188</v>
      </c>
      <c r="F330" s="540"/>
      <c r="G330" s="202"/>
      <c r="H330" s="123"/>
      <c r="I330" s="123"/>
      <c r="J330" s="123"/>
      <c r="K330" s="123"/>
      <c r="L330" s="203"/>
      <c r="M330" s="193">
        <f t="shared" ref="M330" si="66">SUM(G330:L330)</f>
        <v>0</v>
      </c>
    </row>
    <row r="331" spans="2:13" x14ac:dyDescent="0.25">
      <c r="B331" s="89"/>
      <c r="C331" s="171"/>
      <c r="D331" s="176" t="s">
        <v>30</v>
      </c>
      <c r="E331" s="204" t="s">
        <v>95</v>
      </c>
      <c r="F331" s="125"/>
      <c r="G331" s="205"/>
      <c r="H331" s="206"/>
      <c r="I331" s="206"/>
      <c r="J331" s="206"/>
      <c r="K331" s="206"/>
      <c r="L331" s="207"/>
      <c r="M331" s="193">
        <f>SUM(G331:L331)</f>
        <v>0</v>
      </c>
    </row>
    <row r="332" spans="2:13" ht="15.75" thickBot="1" x14ac:dyDescent="0.3">
      <c r="B332" s="89"/>
      <c r="C332" s="171"/>
      <c r="D332" s="196" t="s">
        <v>31</v>
      </c>
      <c r="E332" s="653" t="s">
        <v>185</v>
      </c>
      <c r="F332" s="654"/>
      <c r="G332" s="197">
        <f t="shared" ref="G332:M332" si="67">SUM(G328:G331)</f>
        <v>0</v>
      </c>
      <c r="H332" s="197">
        <f t="shared" si="67"/>
        <v>0</v>
      </c>
      <c r="I332" s="197">
        <f t="shared" si="67"/>
        <v>0</v>
      </c>
      <c r="J332" s="197">
        <f t="shared" si="67"/>
        <v>0</v>
      </c>
      <c r="K332" s="197">
        <f t="shared" si="67"/>
        <v>0</v>
      </c>
      <c r="L332" s="197">
        <f t="shared" si="67"/>
        <v>0</v>
      </c>
      <c r="M332" s="208">
        <f t="shared" si="67"/>
        <v>0</v>
      </c>
    </row>
    <row r="333" spans="2:13" ht="15.75" thickBot="1" x14ac:dyDescent="0.3">
      <c r="B333" s="89"/>
      <c r="C333" s="183" t="s">
        <v>4</v>
      </c>
      <c r="D333" s="655" t="s">
        <v>189</v>
      </c>
      <c r="E333" s="655"/>
      <c r="F333" s="655"/>
      <c r="G333" s="655"/>
      <c r="H333" s="655"/>
      <c r="I333" s="655"/>
      <c r="J333" s="655"/>
      <c r="K333" s="655"/>
      <c r="L333" s="655"/>
      <c r="M333" s="656"/>
    </row>
    <row r="334" spans="2:13" x14ac:dyDescent="0.25">
      <c r="B334" s="89"/>
      <c r="C334" s="171"/>
      <c r="D334" s="176" t="s">
        <v>24</v>
      </c>
      <c r="E334" s="541" t="s">
        <v>197</v>
      </c>
      <c r="F334" s="542"/>
      <c r="G334" s="120"/>
      <c r="H334" s="120"/>
      <c r="I334" s="120"/>
      <c r="J334" s="120"/>
      <c r="K334" s="120"/>
      <c r="L334" s="120"/>
      <c r="M334" s="201">
        <f t="shared" ref="M334:M341" si="68">SUM(G334:L334)</f>
        <v>0</v>
      </c>
    </row>
    <row r="335" spans="2:13" x14ac:dyDescent="0.25">
      <c r="B335" s="89"/>
      <c r="C335" s="171"/>
      <c r="D335" s="176" t="s">
        <v>28</v>
      </c>
      <c r="E335" s="539" t="s">
        <v>199</v>
      </c>
      <c r="F335" s="540"/>
      <c r="G335" s="123"/>
      <c r="H335" s="123"/>
      <c r="I335" s="123"/>
      <c r="J335" s="123"/>
      <c r="K335" s="123"/>
      <c r="L335" s="123"/>
      <c r="M335" s="193">
        <f t="shared" si="68"/>
        <v>0</v>
      </c>
    </row>
    <row r="336" spans="2:13" x14ac:dyDescent="0.25">
      <c r="B336" s="89"/>
      <c r="C336" s="171"/>
      <c r="D336" s="176" t="s">
        <v>29</v>
      </c>
      <c r="E336" s="539" t="s">
        <v>198</v>
      </c>
      <c r="F336" s="540"/>
      <c r="G336" s="123"/>
      <c r="H336" s="123"/>
      <c r="I336" s="123"/>
      <c r="J336" s="123"/>
      <c r="K336" s="123"/>
      <c r="L336" s="123"/>
      <c r="M336" s="193">
        <f t="shared" si="68"/>
        <v>0</v>
      </c>
    </row>
    <row r="337" spans="2:13" x14ac:dyDescent="0.25">
      <c r="B337" s="89"/>
      <c r="C337" s="171"/>
      <c r="D337" s="176" t="s">
        <v>30</v>
      </c>
      <c r="E337" s="539" t="s">
        <v>190</v>
      </c>
      <c r="F337" s="540"/>
      <c r="G337" s="123"/>
      <c r="H337" s="123"/>
      <c r="I337" s="123"/>
      <c r="J337" s="123"/>
      <c r="K337" s="123"/>
      <c r="L337" s="123"/>
      <c r="M337" s="193">
        <f t="shared" si="68"/>
        <v>0</v>
      </c>
    </row>
    <row r="338" spans="2:13" x14ac:dyDescent="0.25">
      <c r="B338" s="89"/>
      <c r="C338" s="171"/>
      <c r="D338" s="176" t="s">
        <v>31</v>
      </c>
      <c r="E338" s="539" t="s">
        <v>200</v>
      </c>
      <c r="F338" s="540"/>
      <c r="G338" s="123"/>
      <c r="H338" s="123"/>
      <c r="I338" s="123"/>
      <c r="J338" s="123"/>
      <c r="K338" s="123"/>
      <c r="L338" s="123"/>
      <c r="M338" s="193">
        <f t="shared" si="68"/>
        <v>0</v>
      </c>
    </row>
    <row r="339" spans="2:13" x14ac:dyDescent="0.25">
      <c r="B339" s="89"/>
      <c r="C339" s="171"/>
      <c r="D339" s="176" t="s">
        <v>33</v>
      </c>
      <c r="E339" s="553" t="s">
        <v>201</v>
      </c>
      <c r="F339" s="554"/>
      <c r="G339" s="123"/>
      <c r="H339" s="123"/>
      <c r="I339" s="123"/>
      <c r="J339" s="123"/>
      <c r="K339" s="123"/>
      <c r="L339" s="123"/>
      <c r="M339" s="193">
        <f t="shared" si="68"/>
        <v>0</v>
      </c>
    </row>
    <row r="340" spans="2:13" x14ac:dyDescent="0.25">
      <c r="B340" s="89"/>
      <c r="C340" s="171"/>
      <c r="D340" s="176" t="s">
        <v>38</v>
      </c>
      <c r="E340" s="553" t="s">
        <v>101</v>
      </c>
      <c r="F340" s="554"/>
      <c r="G340" s="123"/>
      <c r="H340" s="123"/>
      <c r="I340" s="123"/>
      <c r="J340" s="123"/>
      <c r="K340" s="123"/>
      <c r="L340" s="123"/>
      <c r="M340" s="193">
        <f t="shared" si="68"/>
        <v>0</v>
      </c>
    </row>
    <row r="341" spans="2:13" x14ac:dyDescent="0.25">
      <c r="B341" s="89"/>
      <c r="C341" s="171"/>
      <c r="D341" s="176" t="s">
        <v>39</v>
      </c>
      <c r="E341" s="48" t="s">
        <v>95</v>
      </c>
      <c r="F341" s="125"/>
      <c r="G341" s="123"/>
      <c r="H341" s="123"/>
      <c r="I341" s="123"/>
      <c r="J341" s="123"/>
      <c r="K341" s="123"/>
      <c r="L341" s="123"/>
      <c r="M341" s="193">
        <f t="shared" si="68"/>
        <v>0</v>
      </c>
    </row>
    <row r="342" spans="2:13" ht="15.75" thickBot="1" x14ac:dyDescent="0.3">
      <c r="B342" s="89"/>
      <c r="C342" s="171"/>
      <c r="D342" s="196" t="s">
        <v>45</v>
      </c>
      <c r="E342" s="653" t="s">
        <v>194</v>
      </c>
      <c r="F342" s="654"/>
      <c r="G342" s="197">
        <f>SUM(G334:G341)</f>
        <v>0</v>
      </c>
      <c r="H342" s="197">
        <f t="shared" ref="H342:L342" si="69">SUM(H334:H341)</f>
        <v>0</v>
      </c>
      <c r="I342" s="197">
        <f t="shared" si="69"/>
        <v>0</v>
      </c>
      <c r="J342" s="197">
        <f t="shared" si="69"/>
        <v>0</v>
      </c>
      <c r="K342" s="197">
        <f t="shared" si="69"/>
        <v>0</v>
      </c>
      <c r="L342" s="197">
        <f t="shared" si="69"/>
        <v>0</v>
      </c>
      <c r="M342" s="198">
        <f>SUM(M334:M341)</f>
        <v>0</v>
      </c>
    </row>
    <row r="343" spans="2:13" ht="15.75" thickBot="1" x14ac:dyDescent="0.3">
      <c r="B343" s="89"/>
      <c r="C343" s="183" t="s">
        <v>5</v>
      </c>
      <c r="D343" s="655" t="s">
        <v>242</v>
      </c>
      <c r="E343" s="655"/>
      <c r="F343" s="655"/>
      <c r="G343" s="655"/>
      <c r="H343" s="655"/>
      <c r="I343" s="655"/>
      <c r="J343" s="655"/>
      <c r="K343" s="655"/>
      <c r="L343" s="655"/>
      <c r="M343" s="656"/>
    </row>
    <row r="344" spans="2:13" x14ac:dyDescent="0.25">
      <c r="B344" s="89"/>
      <c r="C344" s="171"/>
      <c r="D344" s="176" t="s">
        <v>24</v>
      </c>
      <c r="E344" s="541" t="s">
        <v>195</v>
      </c>
      <c r="F344" s="542"/>
      <c r="G344" s="199"/>
      <c r="H344" s="120"/>
      <c r="I344" s="120"/>
      <c r="J344" s="120"/>
      <c r="K344" s="120"/>
      <c r="L344" s="120"/>
      <c r="M344" s="201">
        <f>SUM(G344:L344)</f>
        <v>0</v>
      </c>
    </row>
    <row r="345" spans="2:13" x14ac:dyDescent="0.25">
      <c r="B345" s="89"/>
      <c r="C345" s="171"/>
      <c r="D345" s="176" t="s">
        <v>28</v>
      </c>
      <c r="E345" s="539" t="s">
        <v>196</v>
      </c>
      <c r="F345" s="540"/>
      <c r="G345" s="202"/>
      <c r="H345" s="123"/>
      <c r="I345" s="123"/>
      <c r="J345" s="123"/>
      <c r="K345" s="123"/>
      <c r="L345" s="123"/>
      <c r="M345" s="201">
        <f>SUM(G345:L345)</f>
        <v>0</v>
      </c>
    </row>
    <row r="346" spans="2:13" x14ac:dyDescent="0.25">
      <c r="B346" s="89"/>
      <c r="C346" s="171"/>
      <c r="D346" s="176" t="s">
        <v>29</v>
      </c>
      <c r="E346" s="539" t="s">
        <v>235</v>
      </c>
      <c r="F346" s="540"/>
      <c r="G346" s="202"/>
      <c r="H346" s="123"/>
      <c r="I346" s="123"/>
      <c r="J346" s="123"/>
      <c r="K346" s="123"/>
      <c r="L346" s="123"/>
      <c r="M346" s="201">
        <f t="shared" ref="M346:M348" si="70">SUM(G346:L346)</f>
        <v>0</v>
      </c>
    </row>
    <row r="347" spans="2:13" x14ac:dyDescent="0.25">
      <c r="B347" s="89"/>
      <c r="C347" s="171"/>
      <c r="D347" s="176" t="s">
        <v>30</v>
      </c>
      <c r="E347" s="539" t="s">
        <v>237</v>
      </c>
      <c r="F347" s="540"/>
      <c r="G347" s="202"/>
      <c r="H347" s="123"/>
      <c r="I347" s="123"/>
      <c r="J347" s="123"/>
      <c r="K347" s="123"/>
      <c r="L347" s="123"/>
      <c r="M347" s="201">
        <f t="shared" si="70"/>
        <v>0</v>
      </c>
    </row>
    <row r="348" spans="2:13" x14ac:dyDescent="0.25">
      <c r="B348" s="89"/>
      <c r="C348" s="171"/>
      <c r="D348" s="176" t="s">
        <v>31</v>
      </c>
      <c r="E348" s="48" t="s">
        <v>95</v>
      </c>
      <c r="F348" s="125"/>
      <c r="G348" s="202"/>
      <c r="H348" s="123"/>
      <c r="I348" s="123"/>
      <c r="J348" s="123"/>
      <c r="K348" s="123"/>
      <c r="L348" s="123"/>
      <c r="M348" s="201">
        <f t="shared" si="70"/>
        <v>0</v>
      </c>
    </row>
    <row r="349" spans="2:13" ht="15.75" thickBot="1" x14ac:dyDescent="0.3">
      <c r="B349" s="89"/>
      <c r="C349" s="171"/>
      <c r="D349" s="196" t="s">
        <v>33</v>
      </c>
      <c r="E349" s="653" t="s">
        <v>243</v>
      </c>
      <c r="F349" s="654"/>
      <c r="G349" s="209">
        <f t="shared" ref="G349:M349" si="71">SUM(G344:G348)</f>
        <v>0</v>
      </c>
      <c r="H349" s="209">
        <f t="shared" si="71"/>
        <v>0</v>
      </c>
      <c r="I349" s="209">
        <f t="shared" si="71"/>
        <v>0</v>
      </c>
      <c r="J349" s="209">
        <f t="shared" si="71"/>
        <v>0</v>
      </c>
      <c r="K349" s="209">
        <f t="shared" si="71"/>
        <v>0</v>
      </c>
      <c r="L349" s="209">
        <f t="shared" si="71"/>
        <v>0</v>
      </c>
      <c r="M349" s="210">
        <f t="shared" si="71"/>
        <v>0</v>
      </c>
    </row>
    <row r="350" spans="2:13" ht="15.75" thickBot="1" x14ac:dyDescent="0.3">
      <c r="B350" s="89"/>
      <c r="C350" s="183" t="s">
        <v>6</v>
      </c>
      <c r="D350" s="655" t="s">
        <v>203</v>
      </c>
      <c r="E350" s="655"/>
      <c r="F350" s="655"/>
      <c r="G350" s="655"/>
      <c r="H350" s="655"/>
      <c r="I350" s="655"/>
      <c r="J350" s="655"/>
      <c r="K350" s="655"/>
      <c r="L350" s="655"/>
      <c r="M350" s="656"/>
    </row>
    <row r="351" spans="2:13" x14ac:dyDescent="0.25">
      <c r="B351" s="89"/>
      <c r="C351" s="171"/>
      <c r="D351" s="176" t="s">
        <v>24</v>
      </c>
      <c r="E351" s="541" t="s">
        <v>204</v>
      </c>
      <c r="F351" s="542"/>
      <c r="G351" s="120"/>
      <c r="H351" s="120"/>
      <c r="I351" s="120"/>
      <c r="J351" s="120"/>
      <c r="K351" s="120"/>
      <c r="L351" s="120"/>
      <c r="M351" s="201">
        <f t="shared" ref="M351:M358" si="72">SUM(G351:L351)</f>
        <v>0</v>
      </c>
    </row>
    <row r="352" spans="2:13" x14ac:dyDescent="0.25">
      <c r="B352" s="89"/>
      <c r="C352" s="171"/>
      <c r="D352" s="176" t="s">
        <v>28</v>
      </c>
      <c r="E352" s="539" t="s">
        <v>281</v>
      </c>
      <c r="F352" s="540"/>
      <c r="G352" s="123"/>
      <c r="H352" s="123"/>
      <c r="I352" s="123"/>
      <c r="J352" s="123"/>
      <c r="K352" s="123"/>
      <c r="L352" s="123"/>
      <c r="M352" s="193">
        <f t="shared" si="72"/>
        <v>0</v>
      </c>
    </row>
    <row r="353" spans="2:13" x14ac:dyDescent="0.25">
      <c r="B353" s="89"/>
      <c r="C353" s="171"/>
      <c r="D353" s="176" t="s">
        <v>29</v>
      </c>
      <c r="E353" s="539" t="s">
        <v>282</v>
      </c>
      <c r="F353" s="540"/>
      <c r="G353" s="123"/>
      <c r="H353" s="123"/>
      <c r="I353" s="123"/>
      <c r="J353" s="123"/>
      <c r="K353" s="123"/>
      <c r="L353" s="123"/>
      <c r="M353" s="193">
        <f t="shared" si="72"/>
        <v>0</v>
      </c>
    </row>
    <row r="354" spans="2:13" x14ac:dyDescent="0.25">
      <c r="B354" s="89"/>
      <c r="C354" s="171"/>
      <c r="D354" s="176" t="s">
        <v>30</v>
      </c>
      <c r="E354" s="539" t="s">
        <v>283</v>
      </c>
      <c r="F354" s="540"/>
      <c r="G354" s="123"/>
      <c r="H354" s="123"/>
      <c r="I354" s="123"/>
      <c r="J354" s="123"/>
      <c r="K354" s="123"/>
      <c r="L354" s="123"/>
      <c r="M354" s="193">
        <f t="shared" si="72"/>
        <v>0</v>
      </c>
    </row>
    <row r="355" spans="2:13" x14ac:dyDescent="0.25">
      <c r="B355" s="89"/>
      <c r="C355" s="171"/>
      <c r="D355" s="176" t="s">
        <v>31</v>
      </c>
      <c r="E355" s="539" t="s">
        <v>205</v>
      </c>
      <c r="F355" s="540"/>
      <c r="G355" s="123"/>
      <c r="H355" s="123"/>
      <c r="I355" s="123"/>
      <c r="J355" s="123"/>
      <c r="K355" s="123"/>
      <c r="L355" s="123"/>
      <c r="M355" s="193">
        <f t="shared" si="72"/>
        <v>0</v>
      </c>
    </row>
    <row r="356" spans="2:13" x14ac:dyDescent="0.25">
      <c r="B356" s="89"/>
      <c r="C356" s="171"/>
      <c r="D356" s="176" t="s">
        <v>33</v>
      </c>
      <c r="E356" s="539" t="s">
        <v>206</v>
      </c>
      <c r="F356" s="540"/>
      <c r="G356" s="123"/>
      <c r="H356" s="123"/>
      <c r="I356" s="123"/>
      <c r="J356" s="123"/>
      <c r="K356" s="123"/>
      <c r="L356" s="123"/>
      <c r="M356" s="193">
        <f t="shared" si="72"/>
        <v>0</v>
      </c>
    </row>
    <row r="357" spans="2:13" x14ac:dyDescent="0.25">
      <c r="B357" s="89"/>
      <c r="C357" s="171"/>
      <c r="D357" s="176" t="s">
        <v>38</v>
      </c>
      <c r="E357" s="539" t="s">
        <v>207</v>
      </c>
      <c r="F357" s="540"/>
      <c r="G357" s="123"/>
      <c r="H357" s="123"/>
      <c r="I357" s="123"/>
      <c r="J357" s="123"/>
      <c r="K357" s="123"/>
      <c r="L357" s="123"/>
      <c r="M357" s="193">
        <f t="shared" si="72"/>
        <v>0</v>
      </c>
    </row>
    <row r="358" spans="2:13" x14ac:dyDescent="0.25">
      <c r="B358" s="89"/>
      <c r="C358" s="171"/>
      <c r="D358" s="176" t="s">
        <v>39</v>
      </c>
      <c r="E358" s="48" t="s">
        <v>95</v>
      </c>
      <c r="F358" s="158"/>
      <c r="G358" s="123"/>
      <c r="H358" s="123"/>
      <c r="I358" s="123"/>
      <c r="J358" s="123"/>
      <c r="K358" s="123"/>
      <c r="L358" s="123"/>
      <c r="M358" s="193">
        <f t="shared" si="72"/>
        <v>0</v>
      </c>
    </row>
    <row r="359" spans="2:13" ht="15.75" thickBot="1" x14ac:dyDescent="0.3">
      <c r="B359" s="89"/>
      <c r="C359" s="171"/>
      <c r="D359" s="196" t="s">
        <v>45</v>
      </c>
      <c r="E359" s="653" t="s">
        <v>208</v>
      </c>
      <c r="F359" s="654"/>
      <c r="G359" s="197">
        <f t="shared" ref="G359:M359" si="73">SUM(G351:G358)</f>
        <v>0</v>
      </c>
      <c r="H359" s="197">
        <f t="shared" si="73"/>
        <v>0</v>
      </c>
      <c r="I359" s="197">
        <f t="shared" si="73"/>
        <v>0</v>
      </c>
      <c r="J359" s="197">
        <f t="shared" si="73"/>
        <v>0</v>
      </c>
      <c r="K359" s="197">
        <f t="shared" si="73"/>
        <v>0</v>
      </c>
      <c r="L359" s="197">
        <f t="shared" si="73"/>
        <v>0</v>
      </c>
      <c r="M359" s="198">
        <f t="shared" si="73"/>
        <v>0</v>
      </c>
    </row>
    <row r="360" spans="2:13" ht="15.75" thickBot="1" x14ac:dyDescent="0.3">
      <c r="B360" s="89"/>
      <c r="C360" s="424" t="s">
        <v>7</v>
      </c>
      <c r="D360" s="660" t="s">
        <v>632</v>
      </c>
      <c r="E360" s="660"/>
      <c r="F360" s="660"/>
      <c r="G360" s="660"/>
      <c r="H360" s="660"/>
      <c r="I360" s="660"/>
      <c r="J360" s="660"/>
      <c r="K360" s="660"/>
      <c r="L360" s="660"/>
      <c r="M360" s="661"/>
    </row>
    <row r="361" spans="2:13" x14ac:dyDescent="0.25">
      <c r="B361" s="89"/>
      <c r="C361" s="171"/>
      <c r="D361" s="418" t="s">
        <v>24</v>
      </c>
      <c r="E361" s="664" t="s">
        <v>211</v>
      </c>
      <c r="F361" s="665"/>
      <c r="G361" s="445"/>
      <c r="H361" s="445"/>
      <c r="I361" s="445"/>
      <c r="J361" s="445"/>
      <c r="K361" s="445"/>
      <c r="L361" s="445"/>
      <c r="M361" s="423">
        <f>SUM(G361:L361)</f>
        <v>0</v>
      </c>
    </row>
    <row r="362" spans="2:13" x14ac:dyDescent="0.25">
      <c r="B362" s="89"/>
      <c r="C362" s="171"/>
      <c r="D362" s="418" t="s">
        <v>28</v>
      </c>
      <c r="E362" s="662" t="s">
        <v>210</v>
      </c>
      <c r="F362" s="663"/>
      <c r="G362" s="446"/>
      <c r="H362" s="446"/>
      <c r="I362" s="446"/>
      <c r="J362" s="446"/>
      <c r="K362" s="446"/>
      <c r="L362" s="446"/>
      <c r="M362" s="423">
        <f t="shared" ref="M362:M364" si="74">SUM(G362:L362)</f>
        <v>0</v>
      </c>
    </row>
    <row r="363" spans="2:13" x14ac:dyDescent="0.25">
      <c r="B363" s="89"/>
      <c r="C363" s="171"/>
      <c r="D363" s="418" t="s">
        <v>29</v>
      </c>
      <c r="E363" s="662" t="s">
        <v>212</v>
      </c>
      <c r="F363" s="663"/>
      <c r="G363" s="446"/>
      <c r="H363" s="446"/>
      <c r="I363" s="446"/>
      <c r="J363" s="446"/>
      <c r="K363" s="446"/>
      <c r="L363" s="446"/>
      <c r="M363" s="423">
        <f t="shared" si="74"/>
        <v>0</v>
      </c>
    </row>
    <row r="364" spans="2:13" x14ac:dyDescent="0.25">
      <c r="B364" s="89"/>
      <c r="C364" s="171"/>
      <c r="D364" s="418" t="s">
        <v>30</v>
      </c>
      <c r="E364" s="419" t="s">
        <v>95</v>
      </c>
      <c r="F364" s="447"/>
      <c r="G364" s="446"/>
      <c r="H364" s="446"/>
      <c r="I364" s="446"/>
      <c r="J364" s="446"/>
      <c r="K364" s="446"/>
      <c r="L364" s="446"/>
      <c r="M364" s="423">
        <f t="shared" si="74"/>
        <v>0</v>
      </c>
    </row>
    <row r="365" spans="2:13" ht="15.75" thickBot="1" x14ac:dyDescent="0.3">
      <c r="B365" s="89"/>
      <c r="C365" s="171"/>
      <c r="D365" s="420" t="s">
        <v>31</v>
      </c>
      <c r="E365" s="668" t="s">
        <v>213</v>
      </c>
      <c r="F365" s="669"/>
      <c r="G365" s="421">
        <f t="shared" ref="G365:M365" si="75">SUM(G361:G364)</f>
        <v>0</v>
      </c>
      <c r="H365" s="421">
        <f t="shared" si="75"/>
        <v>0</v>
      </c>
      <c r="I365" s="421">
        <f t="shared" si="75"/>
        <v>0</v>
      </c>
      <c r="J365" s="421">
        <f t="shared" si="75"/>
        <v>0</v>
      </c>
      <c r="K365" s="421">
        <f t="shared" si="75"/>
        <v>0</v>
      </c>
      <c r="L365" s="421">
        <f t="shared" si="75"/>
        <v>0</v>
      </c>
      <c r="M365" s="422">
        <f t="shared" si="75"/>
        <v>0</v>
      </c>
    </row>
    <row r="366" spans="2:13" ht="15.75" thickBot="1" x14ac:dyDescent="0.3">
      <c r="B366" s="89"/>
      <c r="C366" s="183" t="s">
        <v>177</v>
      </c>
      <c r="D366" s="655" t="s">
        <v>236</v>
      </c>
      <c r="E366" s="655"/>
      <c r="F366" s="655"/>
      <c r="G366" s="655"/>
      <c r="H366" s="655"/>
      <c r="I366" s="655"/>
      <c r="J366" s="655"/>
      <c r="K366" s="655"/>
      <c r="L366" s="655"/>
      <c r="M366" s="656"/>
    </row>
    <row r="367" spans="2:13" x14ac:dyDescent="0.25">
      <c r="B367" s="89"/>
      <c r="C367" s="211"/>
      <c r="D367" s="176" t="s">
        <v>24</v>
      </c>
      <c r="E367" s="539" t="s">
        <v>192</v>
      </c>
      <c r="F367" s="540"/>
      <c r="G367" s="212"/>
      <c r="H367" s="212"/>
      <c r="I367" s="212"/>
      <c r="J367" s="212"/>
      <c r="K367" s="212"/>
      <c r="L367" s="212"/>
      <c r="M367" s="213">
        <f>SUM(G367:L367)</f>
        <v>0</v>
      </c>
    </row>
    <row r="368" spans="2:13" x14ac:dyDescent="0.25">
      <c r="B368" s="89"/>
      <c r="C368" s="211"/>
      <c r="D368" s="176" t="s">
        <v>28</v>
      </c>
      <c r="E368" s="539" t="s">
        <v>191</v>
      </c>
      <c r="F368" s="540"/>
      <c r="G368" s="212"/>
      <c r="H368" s="212"/>
      <c r="I368" s="212"/>
      <c r="J368" s="212"/>
      <c r="K368" s="212"/>
      <c r="L368" s="212"/>
      <c r="M368" s="213">
        <f t="shared" ref="M368:M372" si="76">SUM(G368:L368)</f>
        <v>0</v>
      </c>
    </row>
    <row r="369" spans="2:13" x14ac:dyDescent="0.25">
      <c r="B369" s="89"/>
      <c r="C369" s="211"/>
      <c r="D369" s="176" t="s">
        <v>29</v>
      </c>
      <c r="E369" s="539" t="s">
        <v>193</v>
      </c>
      <c r="F369" s="540"/>
      <c r="G369" s="212"/>
      <c r="H369" s="212"/>
      <c r="I369" s="212"/>
      <c r="J369" s="212"/>
      <c r="K369" s="212"/>
      <c r="L369" s="212"/>
      <c r="M369" s="213">
        <f t="shared" si="76"/>
        <v>0</v>
      </c>
    </row>
    <row r="370" spans="2:13" x14ac:dyDescent="0.25">
      <c r="B370" s="89"/>
      <c r="C370" s="211"/>
      <c r="D370" s="176" t="s">
        <v>30</v>
      </c>
      <c r="E370" s="539" t="s">
        <v>202</v>
      </c>
      <c r="F370" s="540"/>
      <c r="G370" s="212"/>
      <c r="H370" s="212"/>
      <c r="I370" s="212"/>
      <c r="J370" s="212"/>
      <c r="K370" s="212"/>
      <c r="L370" s="212"/>
      <c r="M370" s="213">
        <f t="shared" si="76"/>
        <v>0</v>
      </c>
    </row>
    <row r="371" spans="2:13" x14ac:dyDescent="0.25">
      <c r="B371" s="89"/>
      <c r="C371" s="211"/>
      <c r="D371" s="418" t="s">
        <v>31</v>
      </c>
      <c r="E371" s="662" t="s">
        <v>631</v>
      </c>
      <c r="F371" s="663"/>
      <c r="G371" s="448"/>
      <c r="H371" s="448"/>
      <c r="I371" s="448"/>
      <c r="J371" s="448"/>
      <c r="K371" s="448"/>
      <c r="L371" s="448"/>
      <c r="M371" s="425">
        <f t="shared" si="76"/>
        <v>0</v>
      </c>
    </row>
    <row r="372" spans="2:13" x14ac:dyDescent="0.25">
      <c r="B372" s="89"/>
      <c r="C372" s="171"/>
      <c r="D372" s="214" t="s">
        <v>33</v>
      </c>
      <c r="E372" s="62" t="s">
        <v>95</v>
      </c>
      <c r="F372" s="125"/>
      <c r="G372" s="206"/>
      <c r="H372" s="206"/>
      <c r="I372" s="206"/>
      <c r="J372" s="206"/>
      <c r="K372" s="206"/>
      <c r="L372" s="206"/>
      <c r="M372" s="213">
        <f t="shared" si="76"/>
        <v>0</v>
      </c>
    </row>
    <row r="373" spans="2:13" ht="15.75" thickBot="1" x14ac:dyDescent="0.3">
      <c r="B373" s="89"/>
      <c r="C373" s="171"/>
      <c r="D373" s="215" t="s">
        <v>38</v>
      </c>
      <c r="E373" s="653" t="s">
        <v>258</v>
      </c>
      <c r="F373" s="653"/>
      <c r="G373" s="197">
        <f>SUM(G367:G372)</f>
        <v>0</v>
      </c>
      <c r="H373" s="197">
        <f t="shared" ref="H373:M373" si="77">SUM(H367:H372)</f>
        <v>0</v>
      </c>
      <c r="I373" s="197">
        <f t="shared" si="77"/>
        <v>0</v>
      </c>
      <c r="J373" s="197">
        <f t="shared" si="77"/>
        <v>0</v>
      </c>
      <c r="K373" s="197">
        <f t="shared" si="77"/>
        <v>0</v>
      </c>
      <c r="L373" s="197">
        <f t="shared" si="77"/>
        <v>0</v>
      </c>
      <c r="M373" s="198">
        <f t="shared" si="77"/>
        <v>0</v>
      </c>
    </row>
    <row r="374" spans="2:13" ht="15.75" thickBot="1" x14ac:dyDescent="0.3">
      <c r="B374" s="89"/>
      <c r="C374" s="183" t="s">
        <v>218</v>
      </c>
      <c r="D374" s="655" t="s">
        <v>312</v>
      </c>
      <c r="E374" s="655"/>
      <c r="F374" s="655"/>
      <c r="G374" s="655"/>
      <c r="H374" s="655"/>
      <c r="I374" s="655"/>
      <c r="J374" s="655"/>
      <c r="K374" s="655"/>
      <c r="L374" s="655"/>
      <c r="M374" s="656"/>
    </row>
    <row r="375" spans="2:13" ht="15.75" thickBot="1" x14ac:dyDescent="0.3">
      <c r="B375" s="89"/>
      <c r="C375" s="171"/>
      <c r="D375" s="418" t="s">
        <v>24</v>
      </c>
      <c r="E375" s="662" t="s">
        <v>630</v>
      </c>
      <c r="F375" s="662"/>
      <c r="G375" s="449"/>
      <c r="H375" s="449"/>
      <c r="I375" s="449"/>
      <c r="J375" s="449"/>
      <c r="K375" s="449"/>
      <c r="L375" s="449"/>
      <c r="M375" s="426">
        <f>SUM(G375:L375)</f>
        <v>0</v>
      </c>
    </row>
    <row r="376" spans="2:13" ht="15.75" thickBot="1" x14ac:dyDescent="0.3">
      <c r="B376" s="89"/>
      <c r="C376" s="183" t="s">
        <v>219</v>
      </c>
      <c r="D376" s="655" t="s">
        <v>214</v>
      </c>
      <c r="E376" s="655"/>
      <c r="F376" s="655"/>
      <c r="G376" s="655"/>
      <c r="H376" s="655"/>
      <c r="I376" s="655"/>
      <c r="J376" s="655"/>
      <c r="K376" s="655"/>
      <c r="L376" s="655"/>
      <c r="M376" s="656"/>
    </row>
    <row r="377" spans="2:13" ht="15.75" thickBot="1" x14ac:dyDescent="0.3">
      <c r="B377" s="89"/>
      <c r="C377" s="211"/>
      <c r="D377" s="214" t="s">
        <v>24</v>
      </c>
      <c r="E377" s="672" t="s">
        <v>65</v>
      </c>
      <c r="F377" s="673"/>
      <c r="G377" s="216"/>
      <c r="H377" s="216"/>
      <c r="I377" s="216"/>
      <c r="J377" s="216"/>
      <c r="K377" s="216"/>
      <c r="L377" s="216"/>
      <c r="M377" s="198">
        <f>SUM(G377:L377)</f>
        <v>0</v>
      </c>
    </row>
    <row r="378" spans="2:13" s="35" customFormat="1" ht="16.5" customHeight="1" thickBot="1" x14ac:dyDescent="0.3">
      <c r="B378" s="217"/>
      <c r="C378" s="218" t="s">
        <v>220</v>
      </c>
      <c r="D378" s="666" t="s">
        <v>633</v>
      </c>
      <c r="E378" s="666"/>
      <c r="F378" s="667"/>
      <c r="G378" s="219">
        <f t="shared" ref="G378:L378" si="78">G326+G332+G342+G349+G359+G365+G373+G375+G377</f>
        <v>0</v>
      </c>
      <c r="H378" s="219">
        <f t="shared" si="78"/>
        <v>0</v>
      </c>
      <c r="I378" s="219">
        <f t="shared" si="78"/>
        <v>0</v>
      </c>
      <c r="J378" s="219">
        <f t="shared" si="78"/>
        <v>0</v>
      </c>
      <c r="K378" s="219">
        <f t="shared" si="78"/>
        <v>0</v>
      </c>
      <c r="L378" s="219">
        <f t="shared" si="78"/>
        <v>0</v>
      </c>
      <c r="M378" s="435">
        <f>M326+M332+M342+M349+M359+M365+M373++M375+M377</f>
        <v>0</v>
      </c>
    </row>
    <row r="379" spans="2:13" x14ac:dyDescent="0.25">
      <c r="B379" s="89"/>
      <c r="C379" s="220" t="s">
        <v>221</v>
      </c>
      <c r="D379" s="674" t="s">
        <v>124</v>
      </c>
      <c r="E379" s="674"/>
      <c r="F379" s="675"/>
      <c r="G379" s="264">
        <f>IF(ISBLANK(G316),0,(VLOOKUP(G316,SubsidyLimits[],4)))</f>
        <v>0</v>
      </c>
      <c r="H379" s="264">
        <f>IF(ISBLANK(H316),0,(VLOOKUP(H316,SubsidyLimits[],4)))</f>
        <v>0</v>
      </c>
      <c r="I379" s="264">
        <f>IF(ISBLANK(I316),0,(VLOOKUP(I316,SubsidyLimits[],4)))</f>
        <v>0</v>
      </c>
      <c r="J379" s="264">
        <f>IF(ISBLANK(J316),0,(VLOOKUP(J316,SubsidyLimits[],4)))</f>
        <v>0</v>
      </c>
      <c r="K379" s="264">
        <f>IF(ISBLANK(K316),0,(VLOOKUP(K316,SubsidyLimits[],4)))</f>
        <v>0</v>
      </c>
      <c r="L379" s="264">
        <f>IF(ISBLANK(L316),0,(VLOOKUP(L316,SubsidyLimits[],4)))</f>
        <v>0</v>
      </c>
      <c r="M379" s="263">
        <f>SUM(G379:L379)</f>
        <v>0</v>
      </c>
    </row>
    <row r="380" spans="2:13" ht="15" customHeight="1" thickBot="1" x14ac:dyDescent="0.3">
      <c r="B380" s="89"/>
      <c r="C380" s="431" t="s">
        <v>249</v>
      </c>
      <c r="D380" s="676" t="s">
        <v>322</v>
      </c>
      <c r="E380" s="676"/>
      <c r="F380" s="677"/>
      <c r="G380" s="265">
        <f>(G378-G379)</f>
        <v>0</v>
      </c>
      <c r="H380" s="265">
        <f t="shared" ref="H380:L380" si="79">(H378-H379)</f>
        <v>0</v>
      </c>
      <c r="I380" s="265">
        <f t="shared" si="79"/>
        <v>0</v>
      </c>
      <c r="J380" s="265">
        <f t="shared" si="79"/>
        <v>0</v>
      </c>
      <c r="K380" s="265">
        <f t="shared" si="79"/>
        <v>0</v>
      </c>
      <c r="L380" s="265">
        <f t="shared" si="79"/>
        <v>0</v>
      </c>
      <c r="M380" s="262"/>
    </row>
    <row r="381" spans="2:13" ht="15" customHeight="1" thickBot="1" x14ac:dyDescent="0.3">
      <c r="B381" s="89"/>
      <c r="C381" s="430"/>
      <c r="D381" s="434"/>
      <c r="E381" s="427"/>
      <c r="F381" s="427"/>
      <c r="G381" s="428"/>
      <c r="H381" s="428"/>
      <c r="I381" s="428"/>
      <c r="J381" s="428"/>
      <c r="K381" s="428"/>
      <c r="L381" s="428"/>
      <c r="M381" s="429"/>
    </row>
    <row r="382" spans="2:13" s="33" customFormat="1" ht="15" customHeight="1" thickBot="1" x14ac:dyDescent="0.3">
      <c r="B382" s="433" t="s">
        <v>14</v>
      </c>
      <c r="C382" s="686" t="s">
        <v>222</v>
      </c>
      <c r="D382" s="686"/>
      <c r="E382" s="686"/>
      <c r="F382" s="686"/>
      <c r="G382" s="687"/>
      <c r="H382" s="222"/>
      <c r="I382" s="222"/>
      <c r="J382" s="222"/>
      <c r="K382" s="222"/>
      <c r="L382" s="222"/>
      <c r="M382" s="222"/>
    </row>
    <row r="383" spans="2:13" s="43" customFormat="1" ht="14.25" x14ac:dyDescent="0.2">
      <c r="B383" s="89"/>
      <c r="C383" s="437" t="s">
        <v>1</v>
      </c>
      <c r="D383" s="680" t="s">
        <v>669</v>
      </c>
      <c r="E383" s="680"/>
      <c r="F383" s="681"/>
      <c r="G383" s="263">
        <f>G386-G385-G384</f>
        <v>0</v>
      </c>
    </row>
    <row r="384" spans="2:13" s="43" customFormat="1" ht="14.25" x14ac:dyDescent="0.2">
      <c r="B384" s="89"/>
      <c r="C384" s="438" t="s">
        <v>3</v>
      </c>
      <c r="D384" s="682" t="s">
        <v>671</v>
      </c>
      <c r="E384" s="682"/>
      <c r="F384" s="683"/>
      <c r="G384" s="439">
        <f>M75+M150+M225+M300+M375</f>
        <v>0</v>
      </c>
    </row>
    <row r="385" spans="2:13" s="43" customFormat="1" thickBot="1" x14ac:dyDescent="0.25">
      <c r="B385" s="89"/>
      <c r="C385" s="440" t="s">
        <v>4</v>
      </c>
      <c r="D385" s="684" t="s">
        <v>670</v>
      </c>
      <c r="E385" s="684"/>
      <c r="F385" s="685"/>
      <c r="G385" s="441">
        <f>M77+M152+M227+M302+M377</f>
        <v>0</v>
      </c>
    </row>
    <row r="386" spans="2:13" s="33" customFormat="1" ht="18.75" customHeight="1" thickBot="1" x14ac:dyDescent="0.3">
      <c r="B386" s="228"/>
      <c r="C386" s="444" t="s">
        <v>5</v>
      </c>
      <c r="D386" s="678" t="s">
        <v>668</v>
      </c>
      <c r="E386" s="678"/>
      <c r="F386" s="679"/>
      <c r="G386" s="436">
        <f>M78+M153+M228+M303+M378</f>
        <v>0</v>
      </c>
      <c r="H386" s="222"/>
      <c r="I386" s="222"/>
      <c r="J386" s="222"/>
      <c r="K386" s="222"/>
      <c r="L386" s="222"/>
      <c r="M386" s="222"/>
    </row>
    <row r="387" spans="2:13" ht="15.75" thickBot="1" x14ac:dyDescent="0.3">
      <c r="B387" s="89"/>
      <c r="C387" s="442" t="s">
        <v>6</v>
      </c>
      <c r="D387" s="395"/>
      <c r="E387" s="670" t="s">
        <v>223</v>
      </c>
      <c r="F387" s="671"/>
      <c r="G387" s="443" t="e">
        <f xml:space="preserve"> (SUMIF(G78:L78,"&gt;0")+SUMIF(G153:L153,"&gt;0")+SUMIF(G228:L228,"&gt;0")+SUMIF(G303:L303,"&gt;0")+SUMIF(G378:L378,"&gt;0"))/(COUNTIF(G78:L78,"&gt;0")+COUNTIF(G153:L153,"&gt;0")+COUNTIF(G228:L228,"&gt;0")+COUNTIF(G303:L303,"&gt;0")+COUNTIF(G378:L378,"&gt;0"))</f>
        <v>#DIV/0!</v>
      </c>
      <c r="H387" s="43"/>
      <c r="I387" s="43"/>
      <c r="J387" s="43"/>
      <c r="K387" s="43"/>
      <c r="L387" s="43"/>
      <c r="M387" s="43"/>
    </row>
    <row r="388" spans="2:13" s="43" customFormat="1" ht="14.25" x14ac:dyDescent="0.2">
      <c r="B388" s="89"/>
      <c r="C388" s="171"/>
    </row>
  </sheetData>
  <sheetProtection algorithmName="SHA-512" hashValue="Ng8vWBtCnwPGJsdjUYQKhPCYfEYcmTU3vYLLdbYQ7Tvt5Dod8KUgAJ9xgZQsXS9jZXxJz2Y4o4oKSJNQCYLZ/g==" saltValue="5WDv/q8O6gKy8gR0mIn6Xw==" spinCount="100000" sheet="1" objects="1" scenarios="1"/>
  <protectedRanges>
    <protectedRange sqref="G307:L307 G310:L311 G313:L317 G320:L325 F325 G328:L331 F331 G334:L341 F341 G344:L348 F348 G351:L358 F358 G361:L364 F364 G367:L372 F372 G375:L375 G377:L377" name="EditableFields5"/>
    <protectedRange sqref="G157:L157 G160:L161 G163:L167 G170:L175 F175 G178:L181 F181 G184:L191 F191 G194:L198 F198 G201:L208 F208 G211:L214 F214 G217:L222 F222 G225:L225 G227:L227" name="EditableFields3"/>
    <protectedRange sqref="G7:L7 G10:L11 G13:L17 G20:L25 F25 G28:L31 F31 G34:L41 F41 G44:L48 F48 G51:L58 F58 G61:L64 F64 G67:L72 F72 G75:L75 G77:L77" name="EditableFields1"/>
    <protectedRange sqref="G82:L82 G85:L86 G88:L92 G95:L100 F100 G103:L106 F106 G109:L116 F116 G119:L123 F123 G126:L133 F133 G136:L139 F139 G142:L147 F147 G150:L150 G152:L152" name="EditableFields2"/>
    <protectedRange sqref="G232:L232 G235:L236 G238:L242 G245:L250 F250 G253:L256 F256 G259:L266 F266 G269:L273 F273 G276:L283 F283 G286:L289 F289 G292:L297 F297 G300:L300 G302:L302" name="EditableFields4"/>
  </protectedRanges>
  <mergeCells count="347">
    <mergeCell ref="D386:F386"/>
    <mergeCell ref="D383:F383"/>
    <mergeCell ref="D384:F384"/>
    <mergeCell ref="D385:F385"/>
    <mergeCell ref="E377:F377"/>
    <mergeCell ref="D378:F378"/>
    <mergeCell ref="D379:F379"/>
    <mergeCell ref="D380:F380"/>
    <mergeCell ref="C382:G382"/>
    <mergeCell ref="E371:F371"/>
    <mergeCell ref="E373:F373"/>
    <mergeCell ref="D374:M374"/>
    <mergeCell ref="E375:F375"/>
    <mergeCell ref="D376:M376"/>
    <mergeCell ref="D366:M366"/>
    <mergeCell ref="E367:F367"/>
    <mergeCell ref="E368:F368"/>
    <mergeCell ref="E369:F369"/>
    <mergeCell ref="E370:F370"/>
    <mergeCell ref="D360:M360"/>
    <mergeCell ref="E361:F361"/>
    <mergeCell ref="E362:F362"/>
    <mergeCell ref="E363:F363"/>
    <mergeCell ref="E365:F365"/>
    <mergeCell ref="E354:F354"/>
    <mergeCell ref="E355:F355"/>
    <mergeCell ref="E356:F356"/>
    <mergeCell ref="E357:F357"/>
    <mergeCell ref="E359:F359"/>
    <mergeCell ref="E349:F349"/>
    <mergeCell ref="D350:M350"/>
    <mergeCell ref="E351:F351"/>
    <mergeCell ref="E352:F352"/>
    <mergeCell ref="E353:F353"/>
    <mergeCell ref="D343:M343"/>
    <mergeCell ref="E344:F344"/>
    <mergeCell ref="E345:F345"/>
    <mergeCell ref="E346:F346"/>
    <mergeCell ref="E347:F347"/>
    <mergeCell ref="E337:F337"/>
    <mergeCell ref="E338:F338"/>
    <mergeCell ref="E339:F339"/>
    <mergeCell ref="E340:F340"/>
    <mergeCell ref="E342:F342"/>
    <mergeCell ref="E332:F332"/>
    <mergeCell ref="D333:M333"/>
    <mergeCell ref="E334:F334"/>
    <mergeCell ref="E335:F335"/>
    <mergeCell ref="E336:F336"/>
    <mergeCell ref="E326:F326"/>
    <mergeCell ref="D327:M327"/>
    <mergeCell ref="E328:F328"/>
    <mergeCell ref="E329:F329"/>
    <mergeCell ref="E330:F330"/>
    <mergeCell ref="E320:F320"/>
    <mergeCell ref="E321:F321"/>
    <mergeCell ref="E322:F322"/>
    <mergeCell ref="E323:F323"/>
    <mergeCell ref="E324:F324"/>
    <mergeCell ref="E315:F315"/>
    <mergeCell ref="E316:F316"/>
    <mergeCell ref="E317:F317"/>
    <mergeCell ref="C318:L318"/>
    <mergeCell ref="D319:L319"/>
    <mergeCell ref="E310:F310"/>
    <mergeCell ref="E311:F311"/>
    <mergeCell ref="D312:L312"/>
    <mergeCell ref="E313:F313"/>
    <mergeCell ref="E314:F314"/>
    <mergeCell ref="D304:F304"/>
    <mergeCell ref="D305:F305"/>
    <mergeCell ref="E307:F307"/>
    <mergeCell ref="C308:L308"/>
    <mergeCell ref="D309:L309"/>
    <mergeCell ref="D299:M299"/>
    <mergeCell ref="E300:F300"/>
    <mergeCell ref="D301:M301"/>
    <mergeCell ref="E302:F302"/>
    <mergeCell ref="D303:F303"/>
    <mergeCell ref="E293:F293"/>
    <mergeCell ref="E294:F294"/>
    <mergeCell ref="E295:F295"/>
    <mergeCell ref="E296:F296"/>
    <mergeCell ref="E298:F298"/>
    <mergeCell ref="E287:F287"/>
    <mergeCell ref="E288:F288"/>
    <mergeCell ref="E290:F290"/>
    <mergeCell ref="D291:M291"/>
    <mergeCell ref="E292:F292"/>
    <mergeCell ref="E281:F281"/>
    <mergeCell ref="E282:F282"/>
    <mergeCell ref="E284:F284"/>
    <mergeCell ref="D285:M285"/>
    <mergeCell ref="E286:F286"/>
    <mergeCell ref="E276:F276"/>
    <mergeCell ref="E277:F277"/>
    <mergeCell ref="E278:F278"/>
    <mergeCell ref="E279:F279"/>
    <mergeCell ref="E280:F280"/>
    <mergeCell ref="E270:F270"/>
    <mergeCell ref="E271:F271"/>
    <mergeCell ref="E272:F272"/>
    <mergeCell ref="E274:F274"/>
    <mergeCell ref="D275:M275"/>
    <mergeCell ref="E264:F264"/>
    <mergeCell ref="E265:F265"/>
    <mergeCell ref="E267:F267"/>
    <mergeCell ref="D268:M268"/>
    <mergeCell ref="E269:F269"/>
    <mergeCell ref="E259:F259"/>
    <mergeCell ref="E260:F260"/>
    <mergeCell ref="E261:F261"/>
    <mergeCell ref="E262:F262"/>
    <mergeCell ref="E263:F263"/>
    <mergeCell ref="E253:F253"/>
    <mergeCell ref="E254:F254"/>
    <mergeCell ref="E255:F255"/>
    <mergeCell ref="E257:F257"/>
    <mergeCell ref="D258:M258"/>
    <mergeCell ref="E247:F247"/>
    <mergeCell ref="E248:F248"/>
    <mergeCell ref="E249:F249"/>
    <mergeCell ref="E251:F251"/>
    <mergeCell ref="D252:M252"/>
    <mergeCell ref="E242:F242"/>
    <mergeCell ref="C243:L243"/>
    <mergeCell ref="D244:L244"/>
    <mergeCell ref="E245:F245"/>
    <mergeCell ref="E246:F246"/>
    <mergeCell ref="D237:L237"/>
    <mergeCell ref="E238:F238"/>
    <mergeCell ref="E239:F239"/>
    <mergeCell ref="E240:F240"/>
    <mergeCell ref="E241:F241"/>
    <mergeCell ref="E232:F232"/>
    <mergeCell ref="C233:L233"/>
    <mergeCell ref="D234:L234"/>
    <mergeCell ref="E235:F235"/>
    <mergeCell ref="E236:F236"/>
    <mergeCell ref="D226:M226"/>
    <mergeCell ref="E227:F227"/>
    <mergeCell ref="D228:F228"/>
    <mergeCell ref="D229:F229"/>
    <mergeCell ref="D230:F230"/>
    <mergeCell ref="E220:F220"/>
    <mergeCell ref="E221:F221"/>
    <mergeCell ref="E223:F223"/>
    <mergeCell ref="D224:M224"/>
    <mergeCell ref="E225:F225"/>
    <mergeCell ref="E215:F215"/>
    <mergeCell ref="D216:M216"/>
    <mergeCell ref="E217:F217"/>
    <mergeCell ref="E218:F218"/>
    <mergeCell ref="E219:F219"/>
    <mergeCell ref="E209:F209"/>
    <mergeCell ref="D210:M210"/>
    <mergeCell ref="E211:F211"/>
    <mergeCell ref="E212:F212"/>
    <mergeCell ref="E213:F213"/>
    <mergeCell ref="E203:F203"/>
    <mergeCell ref="E204:F204"/>
    <mergeCell ref="E205:F205"/>
    <mergeCell ref="E206:F206"/>
    <mergeCell ref="E207:F207"/>
    <mergeCell ref="E197:F197"/>
    <mergeCell ref="E199:F199"/>
    <mergeCell ref="D200:M200"/>
    <mergeCell ref="E201:F201"/>
    <mergeCell ref="E202:F202"/>
    <mergeCell ref="E192:F192"/>
    <mergeCell ref="D193:M193"/>
    <mergeCell ref="E194:F194"/>
    <mergeCell ref="E195:F195"/>
    <mergeCell ref="E196:F196"/>
    <mergeCell ref="E186:F186"/>
    <mergeCell ref="E187:F187"/>
    <mergeCell ref="E188:F188"/>
    <mergeCell ref="E189:F189"/>
    <mergeCell ref="E190:F190"/>
    <mergeCell ref="E180:F180"/>
    <mergeCell ref="E182:F182"/>
    <mergeCell ref="D183:M183"/>
    <mergeCell ref="E184:F184"/>
    <mergeCell ref="E185:F185"/>
    <mergeCell ref="E174:F174"/>
    <mergeCell ref="E176:F176"/>
    <mergeCell ref="D177:M177"/>
    <mergeCell ref="E178:F178"/>
    <mergeCell ref="E179:F179"/>
    <mergeCell ref="D169:L169"/>
    <mergeCell ref="E170:F170"/>
    <mergeCell ref="E171:F171"/>
    <mergeCell ref="E172:F172"/>
    <mergeCell ref="E173:F173"/>
    <mergeCell ref="E164:F164"/>
    <mergeCell ref="E165:F165"/>
    <mergeCell ref="E166:F166"/>
    <mergeCell ref="E167:F167"/>
    <mergeCell ref="C168:L168"/>
    <mergeCell ref="D159:L159"/>
    <mergeCell ref="E160:F160"/>
    <mergeCell ref="E161:F161"/>
    <mergeCell ref="D162:L162"/>
    <mergeCell ref="E163:F163"/>
    <mergeCell ref="D153:F153"/>
    <mergeCell ref="D154:F154"/>
    <mergeCell ref="D155:F155"/>
    <mergeCell ref="E157:F157"/>
    <mergeCell ref="C158:L158"/>
    <mergeCell ref="E148:F148"/>
    <mergeCell ref="D149:M149"/>
    <mergeCell ref="E150:F150"/>
    <mergeCell ref="D151:M151"/>
    <mergeCell ref="E152:F152"/>
    <mergeCell ref="E142:F142"/>
    <mergeCell ref="E143:F143"/>
    <mergeCell ref="E144:F144"/>
    <mergeCell ref="E145:F145"/>
    <mergeCell ref="E146:F146"/>
    <mergeCell ref="E136:F136"/>
    <mergeCell ref="E137:F137"/>
    <mergeCell ref="E138:F138"/>
    <mergeCell ref="E140:F140"/>
    <mergeCell ref="D141:M141"/>
    <mergeCell ref="E130:F130"/>
    <mergeCell ref="E131:F131"/>
    <mergeCell ref="E132:F132"/>
    <mergeCell ref="E134:F134"/>
    <mergeCell ref="D135:M135"/>
    <mergeCell ref="D125:M125"/>
    <mergeCell ref="E126:F126"/>
    <mergeCell ref="E127:F127"/>
    <mergeCell ref="E128:F128"/>
    <mergeCell ref="E129:F129"/>
    <mergeCell ref="E119:F119"/>
    <mergeCell ref="E120:F120"/>
    <mergeCell ref="E121:F121"/>
    <mergeCell ref="E122:F122"/>
    <mergeCell ref="E124:F124"/>
    <mergeCell ref="E113:F113"/>
    <mergeCell ref="E114:F114"/>
    <mergeCell ref="E115:F115"/>
    <mergeCell ref="E117:F117"/>
    <mergeCell ref="D118:M118"/>
    <mergeCell ref="D108:M108"/>
    <mergeCell ref="E109:F109"/>
    <mergeCell ref="E110:F110"/>
    <mergeCell ref="E111:F111"/>
    <mergeCell ref="E112:F112"/>
    <mergeCell ref="D102:M102"/>
    <mergeCell ref="E103:F103"/>
    <mergeCell ref="E104:F104"/>
    <mergeCell ref="E105:F105"/>
    <mergeCell ref="E107:F107"/>
    <mergeCell ref="E96:F96"/>
    <mergeCell ref="E97:F97"/>
    <mergeCell ref="E98:F98"/>
    <mergeCell ref="E99:F99"/>
    <mergeCell ref="E101:F101"/>
    <mergeCell ref="E92:F92"/>
    <mergeCell ref="C93:L93"/>
    <mergeCell ref="D94:L94"/>
    <mergeCell ref="E95:F95"/>
    <mergeCell ref="E86:F86"/>
    <mergeCell ref="D87:L87"/>
    <mergeCell ref="E88:F88"/>
    <mergeCell ref="E89:F89"/>
    <mergeCell ref="E90:F90"/>
    <mergeCell ref="D74:M74"/>
    <mergeCell ref="E75:F75"/>
    <mergeCell ref="D78:F78"/>
    <mergeCell ref="E55:F55"/>
    <mergeCell ref="E47:F47"/>
    <mergeCell ref="E65:F65"/>
    <mergeCell ref="E54:F54"/>
    <mergeCell ref="E53:F53"/>
    <mergeCell ref="E387:F387"/>
    <mergeCell ref="D76:M76"/>
    <mergeCell ref="E77:F77"/>
    <mergeCell ref="E67:F67"/>
    <mergeCell ref="E68:F68"/>
    <mergeCell ref="E69:F69"/>
    <mergeCell ref="E70:F70"/>
    <mergeCell ref="E71:F71"/>
    <mergeCell ref="E73:F73"/>
    <mergeCell ref="D79:F79"/>
    <mergeCell ref="E82:F82"/>
    <mergeCell ref="C83:L83"/>
    <mergeCell ref="D84:L84"/>
    <mergeCell ref="E85:F85"/>
    <mergeCell ref="D80:F80"/>
    <mergeCell ref="E91:F91"/>
    <mergeCell ref="C18:L18"/>
    <mergeCell ref="D66:M66"/>
    <mergeCell ref="E52:F52"/>
    <mergeCell ref="E51:F51"/>
    <mergeCell ref="E59:F59"/>
    <mergeCell ref="D60:M60"/>
    <mergeCell ref="E62:F62"/>
    <mergeCell ref="E61:F61"/>
    <mergeCell ref="E45:F45"/>
    <mergeCell ref="E44:F44"/>
    <mergeCell ref="E49:F49"/>
    <mergeCell ref="D50:M50"/>
    <mergeCell ref="E57:F57"/>
    <mergeCell ref="E56:F56"/>
    <mergeCell ref="E42:F42"/>
    <mergeCell ref="D43:M43"/>
    <mergeCell ref="E39:F39"/>
    <mergeCell ref="E20:F20"/>
    <mergeCell ref="E21:F21"/>
    <mergeCell ref="E24:F24"/>
    <mergeCell ref="E23:F23"/>
    <mergeCell ref="E22:F22"/>
    <mergeCell ref="E46:F46"/>
    <mergeCell ref="E63:F63"/>
    <mergeCell ref="E26:F26"/>
    <mergeCell ref="E30:F30"/>
    <mergeCell ref="E29:F29"/>
    <mergeCell ref="E28:F28"/>
    <mergeCell ref="E32:F32"/>
    <mergeCell ref="D27:M27"/>
    <mergeCell ref="E40:F40"/>
    <mergeCell ref="D33:M33"/>
    <mergeCell ref="D19:L19"/>
    <mergeCell ref="E38:F38"/>
    <mergeCell ref="E34:F34"/>
    <mergeCell ref="E35:F35"/>
    <mergeCell ref="E37:F37"/>
    <mergeCell ref="E36:F36"/>
    <mergeCell ref="E7:F7"/>
    <mergeCell ref="E10:F10"/>
    <mergeCell ref="B5:M5"/>
    <mergeCell ref="B1:M1"/>
    <mergeCell ref="I3:M3"/>
    <mergeCell ref="I2:M2"/>
    <mergeCell ref="B2:H2"/>
    <mergeCell ref="B3:H3"/>
    <mergeCell ref="E17:F17"/>
    <mergeCell ref="E16:F16"/>
    <mergeCell ref="E15:F15"/>
    <mergeCell ref="E14:F14"/>
    <mergeCell ref="C8:L8"/>
    <mergeCell ref="E13:F13"/>
    <mergeCell ref="D12:L12"/>
    <mergeCell ref="D9:L9"/>
    <mergeCell ref="E11:F11"/>
  </mergeCells>
  <phoneticPr fontId="8" type="noConversion"/>
  <conditionalFormatting sqref="G80:L80 G155:L155 G230:L230 G305:L305 G380:L380">
    <cfRule type="cellIs" dxfId="23" priority="1" operator="greaterThan">
      <formula>0</formula>
    </cfRule>
  </conditionalFormatting>
  <dataValidations count="5">
    <dataValidation type="list" allowBlank="1" showInputMessage="1" showErrorMessage="1" sqref="G13:L13 G88:L88 G163:L163 G238:L238 G313:L313" xr:uid="{ACA32E2A-4904-4FA9-B177-6D11581E3C9C}">
      <formula1>"Rehabilitation,New Construction"</formula1>
    </dataValidation>
    <dataValidation type="list" allowBlank="1" showInputMessage="1" showErrorMessage="1" sqref="G15:L15 G90:L90 G165:L165 G240:L240 G315:L315" xr:uid="{7371D53E-7719-4FF2-B73C-00A93C152625}">
      <formula1>"Apartment (Attached),Detached Single-fam.,Duplex,Condominium,Townhouse,Other"</formula1>
    </dataValidation>
    <dataValidation allowBlank="1" showInputMessage="1" showErrorMessage="1" promptTitle="Down Payment Assistance" prompt="For Lease-to-Purchase projects only." sqref="G75:L75 G150:L150 G225:L225 G300:L300 G375:L375" xr:uid="{CC2D4675-7619-4BF5-842F-6EC58BDF689D}"/>
    <dataValidation allowBlank="1" showInputMessage="1" showErrorMessage="1" promptTitle="Homeownership Counseling" prompt="For Lease-to-Purchase projects only." sqref="G71:L71 G146:L146 G221:L221 G296:L296 G371:L371" xr:uid="{E8A57533-394E-4445-80F8-EB6727092EE9}"/>
    <dataValidation allowBlank="1" showInputMessage="1" showErrorMessage="1" promptTitle="Seller's Closing Costs" prompt="For Lease-to-Purchase projects only." sqref="G61:L64 F64 D60:M60 G136:L139 F139 D135:M135 G211:L214 F214 D210:M210 G286:L289 F289 D285:M285 G361:L364 F364 D360:M360" xr:uid="{167C448D-4A0D-4611-94F6-BD9D60F0C833}"/>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44AE0-DB07-4C32-B1DE-40CCA43DF988}">
  <sheetPr>
    <tabColor theme="8" tint="0.79998168889431442"/>
  </sheetPr>
  <dimension ref="B1:M282"/>
  <sheetViews>
    <sheetView workbookViewId="0">
      <selection activeCell="E8" sqref="E8:F8"/>
    </sheetView>
  </sheetViews>
  <sheetFormatPr defaultRowHeight="14.25" x14ac:dyDescent="0.2"/>
  <cols>
    <col min="1" max="1" width="9.140625" style="43"/>
    <col min="2" max="2" width="5.5703125" style="46" customWidth="1"/>
    <col min="3" max="3" width="3.5703125" style="46" customWidth="1"/>
    <col min="4" max="4" width="35.85546875" style="43" customWidth="1"/>
    <col min="5" max="6" width="17.28515625" style="43" customWidth="1"/>
    <col min="7" max="11" width="20.5703125" style="43" customWidth="1"/>
    <col min="12" max="12" width="16.28515625" style="43" customWidth="1"/>
    <col min="13" max="16384" width="9.140625" style="43"/>
  </cols>
  <sheetData>
    <row r="1" spans="2:13" ht="15.75" x14ac:dyDescent="0.2">
      <c r="B1" s="559" t="s">
        <v>388</v>
      </c>
      <c r="C1" s="560"/>
      <c r="D1" s="560"/>
      <c r="E1" s="560"/>
      <c r="F1" s="560"/>
      <c r="G1" s="560"/>
      <c r="H1" s="560"/>
      <c r="I1" s="560"/>
      <c r="J1" s="560"/>
      <c r="K1" s="561"/>
      <c r="L1" s="238"/>
      <c r="M1" s="238"/>
    </row>
    <row r="2" spans="2:13" ht="15" customHeight="1" x14ac:dyDescent="0.25">
      <c r="B2" s="562" t="s">
        <v>128</v>
      </c>
      <c r="C2" s="563"/>
      <c r="D2" s="563"/>
      <c r="E2" s="563"/>
      <c r="F2" s="563"/>
      <c r="G2" s="551">
        <f>'A. Project Summary'!E6</f>
        <v>0</v>
      </c>
      <c r="H2" s="551"/>
      <c r="I2" s="551"/>
      <c r="J2" s="551"/>
      <c r="K2" s="552"/>
      <c r="L2" s="131"/>
      <c r="M2" s="131"/>
    </row>
    <row r="3" spans="2:13" x14ac:dyDescent="0.2">
      <c r="B3" s="564" t="s">
        <v>119</v>
      </c>
      <c r="C3" s="565"/>
      <c r="D3" s="565"/>
      <c r="E3" s="565"/>
      <c r="F3" s="565"/>
      <c r="G3" s="578">
        <f>'A. Project Summary'!E8</f>
        <v>0</v>
      </c>
      <c r="H3" s="578"/>
      <c r="I3" s="578"/>
      <c r="J3" s="578"/>
      <c r="K3" s="579"/>
      <c r="L3" s="92"/>
      <c r="M3" s="92"/>
    </row>
    <row r="5" spans="2:13" ht="15" customHeight="1" x14ac:dyDescent="0.2">
      <c r="B5" s="749" t="s">
        <v>673</v>
      </c>
      <c r="C5" s="749"/>
      <c r="D5" s="749"/>
      <c r="E5" s="749"/>
      <c r="F5" s="749"/>
      <c r="G5" s="749"/>
      <c r="H5" s="749"/>
      <c r="I5" s="749"/>
      <c r="J5" s="749"/>
      <c r="K5" s="749"/>
      <c r="L5" s="237"/>
      <c r="M5" s="237"/>
    </row>
    <row r="6" spans="2:13" ht="15" customHeight="1" x14ac:dyDescent="0.2">
      <c r="B6" s="229"/>
      <c r="C6" s="229"/>
      <c r="D6" s="229"/>
      <c r="E6" s="229"/>
      <c r="F6" s="229"/>
      <c r="G6" s="229"/>
      <c r="H6" s="229"/>
      <c r="I6" s="229"/>
      <c r="J6" s="229"/>
      <c r="K6" s="229"/>
      <c r="L6" s="229"/>
      <c r="M6" s="229"/>
    </row>
    <row r="7" spans="2:13" ht="15" x14ac:dyDescent="0.25">
      <c r="B7" s="45" t="s">
        <v>12</v>
      </c>
      <c r="C7" s="691" t="s">
        <v>396</v>
      </c>
      <c r="D7" s="691"/>
      <c r="E7" s="691"/>
      <c r="F7" s="699"/>
    </row>
    <row r="8" spans="2:13" ht="17.25" customHeight="1" x14ac:dyDescent="0.2">
      <c r="C8" s="254" t="s">
        <v>24</v>
      </c>
      <c r="D8" s="255" t="s">
        <v>402</v>
      </c>
      <c r="E8" s="700"/>
      <c r="F8" s="701"/>
    </row>
    <row r="9" spans="2:13" ht="15" customHeight="1" x14ac:dyDescent="0.2">
      <c r="C9" s="51"/>
      <c r="D9" s="36"/>
      <c r="E9" s="352"/>
      <c r="F9" s="352"/>
    </row>
    <row r="10" spans="2:13" ht="15" x14ac:dyDescent="0.25">
      <c r="B10" s="45" t="s">
        <v>13</v>
      </c>
      <c r="C10" s="691" t="s">
        <v>397</v>
      </c>
      <c r="D10" s="691"/>
      <c r="E10" s="691"/>
      <c r="F10" s="699"/>
    </row>
    <row r="11" spans="2:13" ht="50.25" customHeight="1" x14ac:dyDescent="0.2">
      <c r="B11" s="702" t="s">
        <v>403</v>
      </c>
      <c r="C11" s="703"/>
      <c r="D11" s="703"/>
      <c r="E11" s="703"/>
      <c r="F11" s="704"/>
    </row>
    <row r="12" spans="2:13" ht="15" customHeight="1" x14ac:dyDescent="0.2">
      <c r="C12" s="705"/>
      <c r="D12" s="706"/>
      <c r="E12" s="143" t="s">
        <v>401</v>
      </c>
      <c r="F12" s="143" t="s">
        <v>58</v>
      </c>
    </row>
    <row r="13" spans="2:13" x14ac:dyDescent="0.2">
      <c r="C13" s="225" t="s">
        <v>24</v>
      </c>
      <c r="D13" s="48" t="s">
        <v>398</v>
      </c>
      <c r="E13" s="315"/>
      <c r="F13" s="85" t="e">
        <f>E13/E15</f>
        <v>#DIV/0!</v>
      </c>
    </row>
    <row r="14" spans="2:13" x14ac:dyDescent="0.2">
      <c r="C14" s="225" t="s">
        <v>28</v>
      </c>
      <c r="D14" s="48" t="s">
        <v>399</v>
      </c>
      <c r="E14" s="315"/>
      <c r="F14" s="85" t="e">
        <f>E14/E15</f>
        <v>#DIV/0!</v>
      </c>
    </row>
    <row r="15" spans="2:13" ht="15" x14ac:dyDescent="0.25">
      <c r="C15" s="317" t="s">
        <v>29</v>
      </c>
      <c r="D15" s="318" t="s">
        <v>400</v>
      </c>
      <c r="E15" s="319">
        <f>E13+E14</f>
        <v>0</v>
      </c>
      <c r="F15" s="320" t="e">
        <f>F13+F14</f>
        <v>#DIV/0!</v>
      </c>
    </row>
    <row r="16" spans="2:13" ht="15" x14ac:dyDescent="0.25">
      <c r="B16" s="50"/>
      <c r="C16" s="325"/>
      <c r="D16" s="355"/>
      <c r="E16" s="358"/>
      <c r="F16" s="359"/>
    </row>
    <row r="17" spans="2:11" ht="15" x14ac:dyDescent="0.25">
      <c r="B17" s="45" t="s">
        <v>14</v>
      </c>
      <c r="C17" s="691" t="s">
        <v>421</v>
      </c>
      <c r="D17" s="691"/>
      <c r="E17" s="691"/>
      <c r="F17" s="692"/>
      <c r="G17" s="688" t="s">
        <v>407</v>
      </c>
      <c r="H17" s="689"/>
      <c r="I17" s="689"/>
      <c r="J17" s="689"/>
      <c r="K17" s="690"/>
    </row>
    <row r="18" spans="2:11" ht="15" x14ac:dyDescent="0.25">
      <c r="C18" s="693" t="s">
        <v>404</v>
      </c>
      <c r="D18" s="694"/>
      <c r="E18" s="321" t="s">
        <v>405</v>
      </c>
      <c r="F18" s="322" t="s">
        <v>406</v>
      </c>
      <c r="G18" s="323" t="s">
        <v>408</v>
      </c>
      <c r="H18" s="316" t="s">
        <v>409</v>
      </c>
      <c r="I18" s="316" t="s">
        <v>410</v>
      </c>
      <c r="J18" s="316" t="s">
        <v>411</v>
      </c>
      <c r="K18" s="316" t="s">
        <v>412</v>
      </c>
    </row>
    <row r="19" spans="2:11" x14ac:dyDescent="0.2">
      <c r="C19" s="225" t="s">
        <v>24</v>
      </c>
      <c r="D19" s="48" t="s">
        <v>425</v>
      </c>
      <c r="E19" s="97"/>
      <c r="F19" s="98"/>
      <c r="G19" s="324"/>
      <c r="H19" s="123"/>
      <c r="I19" s="123"/>
      <c r="J19" s="123"/>
      <c r="K19" s="123"/>
    </row>
    <row r="20" spans="2:11" x14ac:dyDescent="0.2">
      <c r="C20" s="225" t="s">
        <v>28</v>
      </c>
      <c r="D20" s="48" t="s">
        <v>418</v>
      </c>
      <c r="E20" s="97"/>
      <c r="F20" s="98"/>
      <c r="G20" s="324"/>
      <c r="H20" s="123"/>
      <c r="I20" s="123"/>
      <c r="J20" s="123"/>
      <c r="K20" s="123"/>
    </row>
    <row r="21" spans="2:11" x14ac:dyDescent="0.2">
      <c r="C21" s="225" t="s">
        <v>29</v>
      </c>
      <c r="D21" s="48" t="s">
        <v>426</v>
      </c>
      <c r="E21" s="66" t="s">
        <v>428</v>
      </c>
      <c r="F21" s="98"/>
      <c r="G21" s="324"/>
      <c r="H21" s="123"/>
      <c r="I21" s="123"/>
      <c r="J21" s="123"/>
      <c r="K21" s="123"/>
    </row>
    <row r="22" spans="2:11" x14ac:dyDescent="0.2">
      <c r="C22" s="225" t="s">
        <v>30</v>
      </c>
      <c r="D22" s="48" t="s">
        <v>413</v>
      </c>
      <c r="E22" s="97"/>
      <c r="F22" s="98"/>
      <c r="G22" s="324"/>
      <c r="H22" s="123"/>
      <c r="I22" s="123"/>
      <c r="J22" s="123"/>
      <c r="K22" s="123"/>
    </row>
    <row r="23" spans="2:11" x14ac:dyDescent="0.2">
      <c r="C23" s="225" t="s">
        <v>31</v>
      </c>
      <c r="D23" s="48" t="s">
        <v>414</v>
      </c>
      <c r="E23" s="97"/>
      <c r="F23" s="98"/>
      <c r="G23" s="324"/>
      <c r="H23" s="123"/>
      <c r="I23" s="123"/>
      <c r="J23" s="123"/>
      <c r="K23" s="123"/>
    </row>
    <row r="24" spans="2:11" x14ac:dyDescent="0.2">
      <c r="C24" s="225" t="s">
        <v>33</v>
      </c>
      <c r="D24" s="48" t="s">
        <v>415</v>
      </c>
      <c r="E24" s="327"/>
      <c r="F24" s="98"/>
      <c r="G24" s="324"/>
      <c r="H24" s="123"/>
      <c r="I24" s="123"/>
      <c r="J24" s="123"/>
      <c r="K24" s="123"/>
    </row>
    <row r="25" spans="2:11" x14ac:dyDescent="0.2">
      <c r="C25" s="225" t="s">
        <v>38</v>
      </c>
      <c r="D25" s="48" t="s">
        <v>416</v>
      </c>
      <c r="E25" s="327"/>
      <c r="F25" s="98"/>
      <c r="G25" s="324"/>
      <c r="H25" s="123"/>
      <c r="I25" s="123"/>
      <c r="J25" s="123"/>
      <c r="K25" s="123"/>
    </row>
    <row r="26" spans="2:11" x14ac:dyDescent="0.2">
      <c r="C26" s="225" t="s">
        <v>39</v>
      </c>
      <c r="D26" s="48" t="s">
        <v>417</v>
      </c>
      <c r="E26" s="327"/>
      <c r="F26" s="98"/>
      <c r="G26" s="324"/>
      <c r="H26" s="123"/>
      <c r="I26" s="123"/>
      <c r="J26" s="123"/>
      <c r="K26" s="123"/>
    </row>
    <row r="27" spans="2:11" x14ac:dyDescent="0.2">
      <c r="C27" s="225" t="s">
        <v>45</v>
      </c>
      <c r="D27" s="48" t="s">
        <v>427</v>
      </c>
      <c r="E27" s="327"/>
      <c r="F27" s="98"/>
      <c r="G27" s="324"/>
      <c r="H27" s="123"/>
      <c r="I27" s="123"/>
      <c r="J27" s="123"/>
      <c r="K27" s="123"/>
    </row>
    <row r="28" spans="2:11" x14ac:dyDescent="0.2">
      <c r="C28" s="225" t="s">
        <v>59</v>
      </c>
      <c r="D28" s="48" t="s">
        <v>419</v>
      </c>
      <c r="E28" s="327"/>
      <c r="F28" s="98"/>
      <c r="G28" s="324"/>
      <c r="H28" s="123"/>
      <c r="I28" s="123"/>
      <c r="J28" s="123"/>
      <c r="K28" s="123"/>
    </row>
    <row r="29" spans="2:11" x14ac:dyDescent="0.2">
      <c r="C29" s="225" t="s">
        <v>263</v>
      </c>
      <c r="D29" s="62" t="s">
        <v>678</v>
      </c>
      <c r="E29" s="327"/>
      <c r="F29" s="98"/>
      <c r="G29" s="324"/>
      <c r="H29" s="123"/>
      <c r="I29" s="123"/>
      <c r="J29" s="123"/>
      <c r="K29" s="123"/>
    </row>
    <row r="30" spans="2:11" x14ac:dyDescent="0.2">
      <c r="C30" s="225" t="s">
        <v>264</v>
      </c>
      <c r="D30" s="135" t="s">
        <v>154</v>
      </c>
      <c r="E30" s="97"/>
      <c r="F30" s="98"/>
      <c r="G30" s="324"/>
      <c r="H30" s="123"/>
      <c r="I30" s="123"/>
      <c r="J30" s="123"/>
      <c r="K30" s="123"/>
    </row>
    <row r="31" spans="2:11" ht="15" x14ac:dyDescent="0.25">
      <c r="C31" s="314" t="s">
        <v>265</v>
      </c>
      <c r="D31" s="695" t="s">
        <v>420</v>
      </c>
      <c r="E31" s="695"/>
      <c r="F31" s="696"/>
      <c r="G31" s="139">
        <f>SUM(G19:G28)</f>
        <v>0</v>
      </c>
      <c r="H31" s="139">
        <f>SUM(H19:H28)</f>
        <v>0</v>
      </c>
      <c r="I31" s="139">
        <f>SUM(I19:I28)</f>
        <v>0</v>
      </c>
      <c r="J31" s="139">
        <f>SUM(J19:J28)</f>
        <v>0</v>
      </c>
      <c r="K31" s="139">
        <f>SUM(K19:K28)</f>
        <v>0</v>
      </c>
    </row>
    <row r="32" spans="2:11" ht="15" x14ac:dyDescent="0.25">
      <c r="B32" s="228"/>
      <c r="C32" s="328" t="s">
        <v>266</v>
      </c>
      <c r="D32" s="697" t="s">
        <v>423</v>
      </c>
      <c r="E32" s="697"/>
      <c r="F32" s="697"/>
      <c r="G32" s="697"/>
      <c r="H32" s="697"/>
      <c r="I32" s="697"/>
      <c r="J32" s="697"/>
      <c r="K32" s="698"/>
    </row>
    <row r="33" spans="2:11" x14ac:dyDescent="0.2">
      <c r="D33" s="707" t="s">
        <v>422</v>
      </c>
      <c r="E33" s="572"/>
      <c r="F33" s="573"/>
      <c r="G33" s="57"/>
      <c r="H33" s="74"/>
      <c r="I33" s="74"/>
      <c r="J33" s="74"/>
      <c r="K33" s="74"/>
    </row>
    <row r="34" spans="2:11" x14ac:dyDescent="0.2">
      <c r="D34" s="351"/>
      <c r="E34" s="50"/>
      <c r="F34" s="50"/>
    </row>
    <row r="35" spans="2:11" ht="15" x14ac:dyDescent="0.25">
      <c r="B35" s="45" t="s">
        <v>15</v>
      </c>
      <c r="C35" s="691" t="s">
        <v>429</v>
      </c>
      <c r="D35" s="691"/>
      <c r="E35" s="691"/>
      <c r="F35" s="691"/>
      <c r="G35" s="691"/>
      <c r="H35" s="691"/>
      <c r="I35" s="691"/>
      <c r="J35" s="691"/>
      <c r="K35" s="699"/>
    </row>
    <row r="36" spans="2:11" x14ac:dyDescent="0.2">
      <c r="C36" s="709" t="s">
        <v>430</v>
      </c>
      <c r="D36" s="710"/>
      <c r="E36" s="710"/>
      <c r="F36" s="710"/>
      <c r="G36" s="710"/>
      <c r="H36" s="710"/>
      <c r="I36" s="710"/>
      <c r="J36" s="710"/>
      <c r="K36" s="711"/>
    </row>
    <row r="37" spans="2:11" ht="15.75" thickBot="1" x14ac:dyDescent="0.3">
      <c r="C37" s="712"/>
      <c r="D37" s="713"/>
      <c r="E37" s="713"/>
      <c r="F37" s="714"/>
      <c r="G37" s="339" t="s">
        <v>408</v>
      </c>
      <c r="H37" s="340" t="s">
        <v>409</v>
      </c>
      <c r="I37" s="339" t="s">
        <v>410</v>
      </c>
      <c r="J37" s="340" t="s">
        <v>411</v>
      </c>
      <c r="K37" s="339" t="s">
        <v>412</v>
      </c>
    </row>
    <row r="38" spans="2:11" ht="15" x14ac:dyDescent="0.25">
      <c r="C38" s="234" t="s">
        <v>24</v>
      </c>
      <c r="D38" s="541" t="s">
        <v>446</v>
      </c>
      <c r="E38" s="541"/>
      <c r="F38" s="541"/>
      <c r="G38" s="332">
        <f>'I. HOME Subsidy Limits'!C15</f>
        <v>895</v>
      </c>
      <c r="H38" s="336">
        <f>'I. HOME Subsidy Limits'!C16</f>
        <v>958</v>
      </c>
      <c r="I38" s="332">
        <f>'I. HOME Subsidy Limits'!C17</f>
        <v>1150</v>
      </c>
      <c r="J38" s="336">
        <f>'I. HOME Subsidy Limits'!C18</f>
        <v>1328</v>
      </c>
      <c r="K38" s="332">
        <f>'I. HOME Subsidy Limits'!C19</f>
        <v>1482</v>
      </c>
    </row>
    <row r="39" spans="2:11" x14ac:dyDescent="0.2">
      <c r="C39" s="225" t="s">
        <v>28</v>
      </c>
      <c r="D39" s="539" t="s">
        <v>431</v>
      </c>
      <c r="E39" s="539"/>
      <c r="F39" s="540"/>
      <c r="G39" s="138">
        <f>$G$31</f>
        <v>0</v>
      </c>
      <c r="H39" s="337">
        <f>$H$31</f>
        <v>0</v>
      </c>
      <c r="I39" s="138">
        <f>$I$31</f>
        <v>0</v>
      </c>
      <c r="J39" s="337">
        <f>$J$31</f>
        <v>0</v>
      </c>
      <c r="K39" s="138">
        <f>$K$31</f>
        <v>0</v>
      </c>
    </row>
    <row r="40" spans="2:11" ht="15.75" thickBot="1" x14ac:dyDescent="0.3">
      <c r="C40" s="330" t="s">
        <v>29</v>
      </c>
      <c r="D40" s="708" t="s">
        <v>432</v>
      </c>
      <c r="E40" s="708"/>
      <c r="F40" s="708"/>
      <c r="G40" s="333">
        <f>G38-G39</f>
        <v>895</v>
      </c>
      <c r="H40" s="338">
        <f t="shared" ref="H40:K40" si="0">H38-H39</f>
        <v>958</v>
      </c>
      <c r="I40" s="333">
        <f t="shared" si="0"/>
        <v>1150</v>
      </c>
      <c r="J40" s="338">
        <f t="shared" si="0"/>
        <v>1328</v>
      </c>
      <c r="K40" s="333">
        <f t="shared" si="0"/>
        <v>1482</v>
      </c>
    </row>
    <row r="41" spans="2:11" ht="15" x14ac:dyDescent="0.25">
      <c r="C41" s="234" t="s">
        <v>30</v>
      </c>
      <c r="D41" s="541" t="s">
        <v>447</v>
      </c>
      <c r="E41" s="541"/>
      <c r="F41" s="541"/>
      <c r="G41" s="332">
        <f>'I. HOME Subsidy Limits'!C15</f>
        <v>895</v>
      </c>
      <c r="H41" s="336">
        <f>'I. HOME Subsidy Limits'!C16</f>
        <v>958</v>
      </c>
      <c r="I41" s="332">
        <f>'I. HOME Subsidy Limits'!C17</f>
        <v>1150</v>
      </c>
      <c r="J41" s="336">
        <f>'I. HOME Subsidy Limits'!C18</f>
        <v>1328</v>
      </c>
      <c r="K41" s="332">
        <f>'I. HOME Subsidy Limits'!C19</f>
        <v>1482</v>
      </c>
    </row>
    <row r="42" spans="2:11" x14ac:dyDescent="0.2">
      <c r="C42" s="225" t="s">
        <v>31</v>
      </c>
      <c r="D42" s="539" t="s">
        <v>431</v>
      </c>
      <c r="E42" s="539"/>
      <c r="F42" s="539"/>
      <c r="G42" s="138">
        <f>$G$31</f>
        <v>0</v>
      </c>
      <c r="H42" s="337">
        <f>$H$31</f>
        <v>0</v>
      </c>
      <c r="I42" s="138">
        <f>$I$31</f>
        <v>0</v>
      </c>
      <c r="J42" s="337">
        <f>$J$31</f>
        <v>0</v>
      </c>
      <c r="K42" s="138">
        <f>$K$31</f>
        <v>0</v>
      </c>
    </row>
    <row r="43" spans="2:11" ht="15.75" thickBot="1" x14ac:dyDescent="0.3">
      <c r="C43" s="330" t="s">
        <v>33</v>
      </c>
      <c r="D43" s="708" t="s">
        <v>432</v>
      </c>
      <c r="E43" s="708"/>
      <c r="F43" s="708"/>
      <c r="G43" s="333">
        <f>G41-G42</f>
        <v>895</v>
      </c>
      <c r="H43" s="338">
        <f t="shared" ref="H43:K43" si="1">H41-H42</f>
        <v>958</v>
      </c>
      <c r="I43" s="333">
        <f t="shared" si="1"/>
        <v>1150</v>
      </c>
      <c r="J43" s="338">
        <f t="shared" si="1"/>
        <v>1328</v>
      </c>
      <c r="K43" s="333">
        <f t="shared" si="1"/>
        <v>1482</v>
      </c>
    </row>
    <row r="44" spans="2:11" ht="15" x14ac:dyDescent="0.25">
      <c r="C44" s="234" t="s">
        <v>38</v>
      </c>
      <c r="D44" s="541" t="s">
        <v>448</v>
      </c>
      <c r="E44" s="541"/>
      <c r="F44" s="541"/>
      <c r="G44" s="332">
        <f>'I. HOME Subsidy Limits'!D15</f>
        <v>1103</v>
      </c>
      <c r="H44" s="336">
        <f>'I. HOME Subsidy Limits'!D16</f>
        <v>1145</v>
      </c>
      <c r="I44" s="332">
        <f>'I. HOME Subsidy Limits'!D17</f>
        <v>1268</v>
      </c>
      <c r="J44" s="336">
        <f>'I. HOME Subsidy Limits'!C18</f>
        <v>1328</v>
      </c>
      <c r="K44" s="332">
        <f>'I. HOME Subsidy Limits'!C19</f>
        <v>1482</v>
      </c>
    </row>
    <row r="45" spans="2:11" x14ac:dyDescent="0.2">
      <c r="C45" s="225" t="s">
        <v>39</v>
      </c>
      <c r="D45" s="539" t="s">
        <v>431</v>
      </c>
      <c r="E45" s="539"/>
      <c r="F45" s="539"/>
      <c r="G45" s="138">
        <f>$G$31</f>
        <v>0</v>
      </c>
      <c r="H45" s="337">
        <f>$H$31</f>
        <v>0</v>
      </c>
      <c r="I45" s="138">
        <f>$I$31</f>
        <v>0</v>
      </c>
      <c r="J45" s="337">
        <f>$J$31</f>
        <v>0</v>
      </c>
      <c r="K45" s="138">
        <f>$K$31</f>
        <v>0</v>
      </c>
    </row>
    <row r="46" spans="2:11" ht="15.75" thickBot="1" x14ac:dyDescent="0.3">
      <c r="C46" s="330" t="s">
        <v>45</v>
      </c>
      <c r="D46" s="708" t="s">
        <v>432</v>
      </c>
      <c r="E46" s="708"/>
      <c r="F46" s="708"/>
      <c r="G46" s="333">
        <f>G44-G45</f>
        <v>1103</v>
      </c>
      <c r="H46" s="338">
        <f t="shared" ref="H46" si="2">H44-H45</f>
        <v>1145</v>
      </c>
      <c r="I46" s="333">
        <f t="shared" ref="I46" si="3">I44-I45</f>
        <v>1268</v>
      </c>
      <c r="J46" s="338">
        <f t="shared" ref="J46" si="4">J44-J45</f>
        <v>1328</v>
      </c>
      <c r="K46" s="333">
        <f t="shared" ref="K46" si="5">K44-K45</f>
        <v>1482</v>
      </c>
    </row>
    <row r="47" spans="2:11" ht="15" x14ac:dyDescent="0.25">
      <c r="C47" s="234" t="s">
        <v>38</v>
      </c>
      <c r="D47" s="541" t="s">
        <v>449</v>
      </c>
      <c r="E47" s="541"/>
      <c r="F47" s="541"/>
      <c r="G47" s="332">
        <f>'I. HOME Subsidy Limits'!D15</f>
        <v>1103</v>
      </c>
      <c r="H47" s="336">
        <f>'I. HOME Subsidy Limits'!D16</f>
        <v>1145</v>
      </c>
      <c r="I47" s="332">
        <f>'I. HOME Subsidy Limits'!D17</f>
        <v>1268</v>
      </c>
      <c r="J47" s="336">
        <f>'I. HOME Subsidy Limits'!D18</f>
        <v>1537</v>
      </c>
      <c r="K47" s="332">
        <f>'I. HOME Subsidy Limits'!D19</f>
        <v>1776</v>
      </c>
    </row>
    <row r="48" spans="2:11" x14ac:dyDescent="0.2">
      <c r="C48" s="225" t="s">
        <v>39</v>
      </c>
      <c r="D48" s="539" t="s">
        <v>431</v>
      </c>
      <c r="E48" s="539"/>
      <c r="F48" s="539"/>
      <c r="G48" s="138">
        <f>$G$31</f>
        <v>0</v>
      </c>
      <c r="H48" s="337">
        <f>$H$31</f>
        <v>0</v>
      </c>
      <c r="I48" s="138">
        <f>$I$31</f>
        <v>0</v>
      </c>
      <c r="J48" s="337">
        <f>$J$31</f>
        <v>0</v>
      </c>
      <c r="K48" s="138">
        <f>$K$31</f>
        <v>0</v>
      </c>
    </row>
    <row r="49" spans="2:12" ht="15.75" thickBot="1" x14ac:dyDescent="0.3">
      <c r="C49" s="330" t="s">
        <v>45</v>
      </c>
      <c r="D49" s="708" t="s">
        <v>432</v>
      </c>
      <c r="E49" s="708"/>
      <c r="F49" s="708"/>
      <c r="G49" s="333">
        <f>G47-G48</f>
        <v>1103</v>
      </c>
      <c r="H49" s="338">
        <f t="shared" ref="H49:K49" si="6">H47-H48</f>
        <v>1145</v>
      </c>
      <c r="I49" s="333">
        <f t="shared" si="6"/>
        <v>1268</v>
      </c>
      <c r="J49" s="338">
        <f t="shared" si="6"/>
        <v>1537</v>
      </c>
      <c r="K49" s="333">
        <f t="shared" si="6"/>
        <v>1776</v>
      </c>
    </row>
    <row r="50" spans="2:12" ht="15" x14ac:dyDescent="0.25">
      <c r="B50" s="50"/>
      <c r="C50" s="325"/>
      <c r="D50" s="355"/>
      <c r="E50" s="355"/>
      <c r="F50" s="355"/>
      <c r="G50" s="356"/>
      <c r="H50" s="356"/>
      <c r="I50" s="356"/>
      <c r="J50" s="356"/>
      <c r="K50" s="357"/>
    </row>
    <row r="51" spans="2:12" ht="15" x14ac:dyDescent="0.25">
      <c r="B51" s="45" t="s">
        <v>56</v>
      </c>
      <c r="C51" s="691" t="s">
        <v>433</v>
      </c>
      <c r="D51" s="691"/>
      <c r="E51" s="691"/>
      <c r="F51" s="691"/>
      <c r="G51" s="691"/>
      <c r="H51" s="691"/>
      <c r="I51" s="691"/>
      <c r="J51" s="691"/>
      <c r="K51" s="691"/>
      <c r="L51" s="699"/>
    </row>
    <row r="52" spans="2:12" ht="27" customHeight="1" x14ac:dyDescent="0.25">
      <c r="B52" s="228"/>
      <c r="C52" s="719" t="s">
        <v>685</v>
      </c>
      <c r="D52" s="720"/>
      <c r="E52" s="720"/>
      <c r="F52" s="720"/>
      <c r="G52" s="720"/>
      <c r="H52" s="720"/>
      <c r="I52" s="720"/>
      <c r="J52" s="720"/>
      <c r="K52" s="720"/>
      <c r="L52" s="721"/>
    </row>
    <row r="53" spans="2:12" ht="30" x14ac:dyDescent="0.2">
      <c r="C53" s="715" t="s">
        <v>120</v>
      </c>
      <c r="D53" s="715"/>
      <c r="E53" s="114" t="s">
        <v>682</v>
      </c>
      <c r="F53" s="114" t="s">
        <v>683</v>
      </c>
      <c r="G53" s="114" t="s">
        <v>681</v>
      </c>
      <c r="H53" s="114" t="s">
        <v>435</v>
      </c>
      <c r="I53" s="114" t="s">
        <v>436</v>
      </c>
      <c r="J53" s="114" t="s">
        <v>437</v>
      </c>
      <c r="K53" s="114" t="s">
        <v>438</v>
      </c>
      <c r="L53" s="114" t="s">
        <v>439</v>
      </c>
    </row>
    <row r="54" spans="2:12" ht="15" x14ac:dyDescent="0.25">
      <c r="C54" s="722" t="s">
        <v>450</v>
      </c>
      <c r="D54" s="691"/>
      <c r="E54" s="691"/>
      <c r="F54" s="691"/>
      <c r="G54" s="691"/>
      <c r="H54" s="691"/>
      <c r="I54" s="691"/>
      <c r="J54" s="691"/>
      <c r="K54" s="691"/>
      <c r="L54" s="699"/>
    </row>
    <row r="55" spans="2:12" x14ac:dyDescent="0.2">
      <c r="C55" s="225" t="s">
        <v>24</v>
      </c>
      <c r="D55" s="276" t="s">
        <v>408</v>
      </c>
      <c r="E55" s="66">
        <f>'C. Rental Unit Breakdown'!C10+'C. Rental Unit Breakdown'!C22</f>
        <v>0</v>
      </c>
      <c r="F55" s="97"/>
      <c r="G55" s="97"/>
      <c r="H55" s="123"/>
      <c r="I55" s="138">
        <f>F55*H55</f>
        <v>0</v>
      </c>
      <c r="J55" s="716"/>
      <c r="K55" s="334"/>
      <c r="L55" s="334"/>
    </row>
    <row r="56" spans="2:12" x14ac:dyDescent="0.2">
      <c r="C56" s="225" t="s">
        <v>28</v>
      </c>
      <c r="D56" s="276" t="s">
        <v>409</v>
      </c>
      <c r="E56" s="66">
        <f>'C. Rental Unit Breakdown'!E10+'C. Rental Unit Breakdown'!E22</f>
        <v>0</v>
      </c>
      <c r="F56" s="97"/>
      <c r="G56" s="97"/>
      <c r="H56" s="123"/>
      <c r="I56" s="138">
        <f t="shared" ref="I56:I59" si="7">F56*H56</f>
        <v>0</v>
      </c>
      <c r="J56" s="717"/>
      <c r="K56" s="334"/>
      <c r="L56" s="334"/>
    </row>
    <row r="57" spans="2:12" x14ac:dyDescent="0.2">
      <c r="C57" s="225" t="s">
        <v>29</v>
      </c>
      <c r="D57" s="276" t="s">
        <v>410</v>
      </c>
      <c r="E57" s="66">
        <f>'C. Rental Unit Breakdown'!G10+'C. Rental Unit Breakdown'!G22</f>
        <v>0</v>
      </c>
      <c r="F57" s="97"/>
      <c r="G57" s="97"/>
      <c r="H57" s="123"/>
      <c r="I57" s="138">
        <f t="shared" si="7"/>
        <v>0</v>
      </c>
      <c r="J57" s="717"/>
      <c r="K57" s="334"/>
      <c r="L57" s="334"/>
    </row>
    <row r="58" spans="2:12" x14ac:dyDescent="0.2">
      <c r="C58" s="225" t="s">
        <v>30</v>
      </c>
      <c r="D58" s="276" t="s">
        <v>411</v>
      </c>
      <c r="E58" s="66">
        <f>'C. Rental Unit Breakdown'!I10+'C. Rental Unit Breakdown'!I22</f>
        <v>0</v>
      </c>
      <c r="F58" s="97"/>
      <c r="G58" s="97"/>
      <c r="H58" s="123"/>
      <c r="I58" s="138">
        <f t="shared" si="7"/>
        <v>0</v>
      </c>
      <c r="J58" s="717"/>
      <c r="K58" s="334"/>
      <c r="L58" s="334"/>
    </row>
    <row r="59" spans="2:12" x14ac:dyDescent="0.2">
      <c r="C59" s="225" t="s">
        <v>31</v>
      </c>
      <c r="D59" s="276" t="s">
        <v>412</v>
      </c>
      <c r="E59" s="66">
        <f>'C. Rental Unit Breakdown'!K10+'C. Rental Unit Breakdown'!K22</f>
        <v>0</v>
      </c>
      <c r="F59" s="97"/>
      <c r="G59" s="97"/>
      <c r="H59" s="123"/>
      <c r="I59" s="138">
        <f t="shared" si="7"/>
        <v>0</v>
      </c>
      <c r="J59" s="717"/>
      <c r="K59" s="334"/>
      <c r="L59" s="334"/>
    </row>
    <row r="60" spans="2:12" x14ac:dyDescent="0.2">
      <c r="C60" s="225" t="s">
        <v>33</v>
      </c>
      <c r="D60" s="274" t="s">
        <v>154</v>
      </c>
      <c r="E60" s="66" t="s">
        <v>343</v>
      </c>
      <c r="F60" s="97"/>
      <c r="G60" s="97"/>
      <c r="H60" s="123"/>
      <c r="I60" s="138">
        <f>F60*H60</f>
        <v>0</v>
      </c>
      <c r="J60" s="718"/>
      <c r="K60" s="334"/>
      <c r="L60" s="334"/>
    </row>
    <row r="61" spans="2:12" ht="15" x14ac:dyDescent="0.25">
      <c r="C61" s="314" t="s">
        <v>38</v>
      </c>
      <c r="D61" s="326" t="s">
        <v>440</v>
      </c>
      <c r="E61" s="226">
        <f>SUM(E55:E59)</f>
        <v>0</v>
      </c>
      <c r="F61" s="226">
        <f>SUM(F55:F59)</f>
        <v>0</v>
      </c>
      <c r="G61" s="344"/>
      <c r="H61" s="335"/>
      <c r="I61" s="134">
        <f>SUM(I55:I60)</f>
        <v>0</v>
      </c>
      <c r="J61" s="342">
        <v>0</v>
      </c>
      <c r="K61" s="134">
        <f>I61+J61</f>
        <v>0</v>
      </c>
      <c r="L61" s="134">
        <f>K61*12</f>
        <v>0</v>
      </c>
    </row>
    <row r="62" spans="2:12" ht="15" x14ac:dyDescent="0.25">
      <c r="C62" s="722" t="s">
        <v>451</v>
      </c>
      <c r="D62" s="691"/>
      <c r="E62" s="691"/>
      <c r="F62" s="691"/>
      <c r="G62" s="691"/>
      <c r="H62" s="691"/>
      <c r="I62" s="691"/>
      <c r="J62" s="691"/>
      <c r="K62" s="691"/>
      <c r="L62" s="699"/>
    </row>
    <row r="63" spans="2:12" x14ac:dyDescent="0.2">
      <c r="C63" s="225" t="s">
        <v>39</v>
      </c>
      <c r="D63" s="276" t="s">
        <v>408</v>
      </c>
      <c r="E63" s="66">
        <f>'C. Rental Unit Breakdown'!C11+'C. Rental Unit Breakdown'!C23</f>
        <v>0</v>
      </c>
      <c r="F63" s="97"/>
      <c r="G63" s="97"/>
      <c r="H63" s="123"/>
      <c r="I63" s="138">
        <f>F63*H63</f>
        <v>0</v>
      </c>
      <c r="J63" s="716"/>
      <c r="K63" s="334"/>
      <c r="L63" s="334"/>
    </row>
    <row r="64" spans="2:12" x14ac:dyDescent="0.2">
      <c r="C64" s="225" t="s">
        <v>45</v>
      </c>
      <c r="D64" s="276" t="s">
        <v>409</v>
      </c>
      <c r="E64" s="66">
        <f>'C. Rental Unit Breakdown'!E11+'C. Rental Unit Breakdown'!E23</f>
        <v>0</v>
      </c>
      <c r="F64" s="97"/>
      <c r="G64" s="97"/>
      <c r="H64" s="123"/>
      <c r="I64" s="138">
        <f t="shared" ref="I64:I68" si="8">F64*H64</f>
        <v>0</v>
      </c>
      <c r="J64" s="717"/>
      <c r="K64" s="334"/>
      <c r="L64" s="334"/>
    </row>
    <row r="65" spans="3:12" x14ac:dyDescent="0.2">
      <c r="C65" s="225" t="s">
        <v>59</v>
      </c>
      <c r="D65" s="276" t="s">
        <v>410</v>
      </c>
      <c r="E65" s="66">
        <f>'C. Rental Unit Breakdown'!G11+'C. Rental Unit Breakdown'!G23</f>
        <v>0</v>
      </c>
      <c r="F65" s="97"/>
      <c r="G65" s="97"/>
      <c r="H65" s="123"/>
      <c r="I65" s="138">
        <f t="shared" si="8"/>
        <v>0</v>
      </c>
      <c r="J65" s="717"/>
      <c r="K65" s="334"/>
      <c r="L65" s="334"/>
    </row>
    <row r="66" spans="3:12" x14ac:dyDescent="0.2">
      <c r="C66" s="225" t="s">
        <v>263</v>
      </c>
      <c r="D66" s="276" t="s">
        <v>411</v>
      </c>
      <c r="E66" s="66">
        <f>'C. Rental Unit Breakdown'!I11+'C. Rental Unit Breakdown'!I23</f>
        <v>0</v>
      </c>
      <c r="F66" s="97"/>
      <c r="G66" s="97"/>
      <c r="H66" s="123"/>
      <c r="I66" s="138">
        <f t="shared" si="8"/>
        <v>0</v>
      </c>
      <c r="J66" s="717"/>
      <c r="K66" s="334"/>
      <c r="L66" s="334"/>
    </row>
    <row r="67" spans="3:12" x14ac:dyDescent="0.2">
      <c r="C67" s="225" t="s">
        <v>264</v>
      </c>
      <c r="D67" s="276" t="s">
        <v>412</v>
      </c>
      <c r="E67" s="66">
        <f>'C. Rental Unit Breakdown'!K11+'C. Rental Unit Breakdown'!K23</f>
        <v>0</v>
      </c>
      <c r="F67" s="97"/>
      <c r="G67" s="97"/>
      <c r="H67" s="123"/>
      <c r="I67" s="138">
        <f t="shared" si="8"/>
        <v>0</v>
      </c>
      <c r="J67" s="717"/>
      <c r="K67" s="334"/>
      <c r="L67" s="334"/>
    </row>
    <row r="68" spans="3:12" x14ac:dyDescent="0.2">
      <c r="C68" s="225" t="s">
        <v>265</v>
      </c>
      <c r="D68" s="274" t="s">
        <v>154</v>
      </c>
      <c r="E68" s="66" t="s">
        <v>343</v>
      </c>
      <c r="F68" s="97"/>
      <c r="G68" s="97"/>
      <c r="H68" s="123"/>
      <c r="I68" s="138">
        <f t="shared" si="8"/>
        <v>0</v>
      </c>
      <c r="J68" s="718"/>
      <c r="K68" s="334"/>
      <c r="L68" s="334"/>
    </row>
    <row r="69" spans="3:12" ht="15" x14ac:dyDescent="0.25">
      <c r="C69" s="314" t="s">
        <v>266</v>
      </c>
      <c r="D69" s="326" t="s">
        <v>440</v>
      </c>
      <c r="E69" s="226">
        <f>SUM(E63:E67)</f>
        <v>0</v>
      </c>
      <c r="F69" s="226">
        <f>SUM(F63:F67)</f>
        <v>0</v>
      </c>
      <c r="G69" s="344"/>
      <c r="H69" s="335"/>
      <c r="I69" s="134">
        <f>SUM(I63:I68)</f>
        <v>0</v>
      </c>
      <c r="J69" s="342">
        <v>0</v>
      </c>
      <c r="K69" s="134">
        <f>I69+J69</f>
        <v>0</v>
      </c>
      <c r="L69" s="134">
        <f>K69*12</f>
        <v>0</v>
      </c>
    </row>
    <row r="70" spans="3:12" ht="15" x14ac:dyDescent="0.25">
      <c r="C70" s="722" t="s">
        <v>452</v>
      </c>
      <c r="D70" s="691"/>
      <c r="E70" s="691"/>
      <c r="F70" s="691"/>
      <c r="G70" s="691"/>
      <c r="H70" s="691"/>
      <c r="I70" s="691"/>
      <c r="J70" s="691"/>
      <c r="K70" s="691"/>
      <c r="L70" s="699"/>
    </row>
    <row r="71" spans="3:12" x14ac:dyDescent="0.2">
      <c r="C71" s="225" t="s">
        <v>267</v>
      </c>
      <c r="D71" s="276" t="s">
        <v>408</v>
      </c>
      <c r="E71" s="66">
        <f>'C. Rental Unit Breakdown'!C12+'C. Rental Unit Breakdown'!C24</f>
        <v>0</v>
      </c>
      <c r="F71" s="97"/>
      <c r="G71" s="97"/>
      <c r="H71" s="123"/>
      <c r="I71" s="138">
        <f>F71*H71</f>
        <v>0</v>
      </c>
      <c r="J71" s="716"/>
      <c r="K71" s="334"/>
      <c r="L71" s="334"/>
    </row>
    <row r="72" spans="3:12" x14ac:dyDescent="0.2">
      <c r="C72" s="225" t="s">
        <v>268</v>
      </c>
      <c r="D72" s="276" t="s">
        <v>409</v>
      </c>
      <c r="E72" s="66">
        <f>'C. Rental Unit Breakdown'!E12+'C. Rental Unit Breakdown'!E24</f>
        <v>0</v>
      </c>
      <c r="F72" s="97"/>
      <c r="G72" s="97"/>
      <c r="H72" s="123"/>
      <c r="I72" s="138">
        <f t="shared" ref="I72:I76" si="9">F72*H72</f>
        <v>0</v>
      </c>
      <c r="J72" s="717"/>
      <c r="K72" s="334"/>
      <c r="L72" s="334"/>
    </row>
    <row r="73" spans="3:12" x14ac:dyDescent="0.2">
      <c r="C73" s="225" t="s">
        <v>269</v>
      </c>
      <c r="D73" s="276" t="s">
        <v>410</v>
      </c>
      <c r="E73" s="66">
        <f>'C. Rental Unit Breakdown'!G12+'C. Rental Unit Breakdown'!G24</f>
        <v>0</v>
      </c>
      <c r="F73" s="97"/>
      <c r="G73" s="97"/>
      <c r="H73" s="123"/>
      <c r="I73" s="138">
        <f t="shared" si="9"/>
        <v>0</v>
      </c>
      <c r="J73" s="717"/>
      <c r="K73" s="334"/>
      <c r="L73" s="334"/>
    </row>
    <row r="74" spans="3:12" x14ac:dyDescent="0.2">
      <c r="C74" s="225" t="s">
        <v>270</v>
      </c>
      <c r="D74" s="276" t="s">
        <v>411</v>
      </c>
      <c r="E74" s="66">
        <f>'C. Rental Unit Breakdown'!I12+'C. Rental Unit Breakdown'!I24</f>
        <v>0</v>
      </c>
      <c r="F74" s="97"/>
      <c r="G74" s="97"/>
      <c r="H74" s="123"/>
      <c r="I74" s="138">
        <f t="shared" si="9"/>
        <v>0</v>
      </c>
      <c r="J74" s="717"/>
      <c r="K74" s="334"/>
      <c r="L74" s="334"/>
    </row>
    <row r="75" spans="3:12" x14ac:dyDescent="0.2">
      <c r="C75" s="225" t="s">
        <v>271</v>
      </c>
      <c r="D75" s="276" t="s">
        <v>412</v>
      </c>
      <c r="E75" s="66">
        <f>'C. Rental Unit Breakdown'!K12+'C. Rental Unit Breakdown'!K24</f>
        <v>0</v>
      </c>
      <c r="F75" s="97"/>
      <c r="G75" s="97"/>
      <c r="H75" s="123"/>
      <c r="I75" s="138">
        <f t="shared" si="9"/>
        <v>0</v>
      </c>
      <c r="J75" s="717"/>
      <c r="K75" s="334"/>
      <c r="L75" s="334"/>
    </row>
    <row r="76" spans="3:12" x14ac:dyDescent="0.2">
      <c r="C76" s="225" t="s">
        <v>272</v>
      </c>
      <c r="D76" s="274" t="s">
        <v>154</v>
      </c>
      <c r="E76" s="66" t="s">
        <v>343</v>
      </c>
      <c r="F76" s="97"/>
      <c r="G76" s="97"/>
      <c r="H76" s="123"/>
      <c r="I76" s="138">
        <f t="shared" si="9"/>
        <v>0</v>
      </c>
      <c r="J76" s="718"/>
      <c r="K76" s="334"/>
      <c r="L76" s="334"/>
    </row>
    <row r="77" spans="3:12" ht="15" x14ac:dyDescent="0.25">
      <c r="C77" s="314" t="s">
        <v>273</v>
      </c>
      <c r="D77" s="326" t="s">
        <v>440</v>
      </c>
      <c r="E77" s="226">
        <f>SUM(E71:E75)</f>
        <v>0</v>
      </c>
      <c r="F77" s="226">
        <f>SUM(F71:F75)</f>
        <v>0</v>
      </c>
      <c r="G77" s="344"/>
      <c r="H77" s="335"/>
      <c r="I77" s="134">
        <f>SUM(I71:I76)</f>
        <v>0</v>
      </c>
      <c r="J77" s="342">
        <v>0</v>
      </c>
      <c r="K77" s="134">
        <f>I77+J77</f>
        <v>0</v>
      </c>
      <c r="L77" s="134">
        <f>K77*12</f>
        <v>0</v>
      </c>
    </row>
    <row r="78" spans="3:12" ht="15" x14ac:dyDescent="0.25">
      <c r="C78" s="722" t="s">
        <v>453</v>
      </c>
      <c r="D78" s="691"/>
      <c r="E78" s="691"/>
      <c r="F78" s="691"/>
      <c r="G78" s="691"/>
      <c r="H78" s="691"/>
      <c r="I78" s="691"/>
      <c r="J78" s="691"/>
      <c r="K78" s="691"/>
      <c r="L78" s="699"/>
    </row>
    <row r="79" spans="3:12" x14ac:dyDescent="0.2">
      <c r="C79" s="225" t="s">
        <v>274</v>
      </c>
      <c r="D79" s="276" t="s">
        <v>408</v>
      </c>
      <c r="E79" s="66">
        <f>'C. Rental Unit Breakdown'!C13+'C. Rental Unit Breakdown'!C25</f>
        <v>0</v>
      </c>
      <c r="F79" s="97"/>
      <c r="G79" s="97"/>
      <c r="H79" s="123"/>
      <c r="I79" s="138">
        <f>F79*H79</f>
        <v>0</v>
      </c>
      <c r="J79" s="716"/>
      <c r="K79" s="334"/>
      <c r="L79" s="334"/>
    </row>
    <row r="80" spans="3:12" x14ac:dyDescent="0.2">
      <c r="C80" s="225" t="s">
        <v>275</v>
      </c>
      <c r="D80" s="276" t="s">
        <v>409</v>
      </c>
      <c r="E80" s="66">
        <f>'C. Rental Unit Breakdown'!E13+'C. Rental Unit Breakdown'!E25</f>
        <v>0</v>
      </c>
      <c r="F80" s="97"/>
      <c r="G80" s="97"/>
      <c r="H80" s="123"/>
      <c r="I80" s="138">
        <f t="shared" ref="I80:I84" si="10">F80*H80</f>
        <v>0</v>
      </c>
      <c r="J80" s="717"/>
      <c r="K80" s="334"/>
      <c r="L80" s="334"/>
    </row>
    <row r="81" spans="2:12" x14ac:dyDescent="0.2">
      <c r="C81" s="225" t="s">
        <v>276</v>
      </c>
      <c r="D81" s="276" t="s">
        <v>410</v>
      </c>
      <c r="E81" s="66">
        <f>'C. Rental Unit Breakdown'!G13+'C. Rental Unit Breakdown'!G25</f>
        <v>0</v>
      </c>
      <c r="F81" s="97"/>
      <c r="G81" s="97"/>
      <c r="H81" s="123"/>
      <c r="I81" s="138">
        <f t="shared" si="10"/>
        <v>0</v>
      </c>
      <c r="J81" s="717"/>
      <c r="K81" s="334"/>
      <c r="L81" s="334"/>
    </row>
    <row r="82" spans="2:12" x14ac:dyDescent="0.2">
      <c r="C82" s="225" t="s">
        <v>277</v>
      </c>
      <c r="D82" s="276" t="s">
        <v>411</v>
      </c>
      <c r="E82" s="66">
        <f>'C. Rental Unit Breakdown'!I13+'C. Rental Unit Breakdown'!I25</f>
        <v>0</v>
      </c>
      <c r="F82" s="97"/>
      <c r="G82" s="97"/>
      <c r="H82" s="123"/>
      <c r="I82" s="138">
        <f t="shared" si="10"/>
        <v>0</v>
      </c>
      <c r="J82" s="717"/>
      <c r="K82" s="334"/>
      <c r="L82" s="334"/>
    </row>
    <row r="83" spans="2:12" x14ac:dyDescent="0.2">
      <c r="C83" s="225" t="s">
        <v>278</v>
      </c>
      <c r="D83" s="276" t="s">
        <v>412</v>
      </c>
      <c r="E83" s="66">
        <f>'C. Rental Unit Breakdown'!K13+'C. Rental Unit Breakdown'!K25</f>
        <v>0</v>
      </c>
      <c r="F83" s="97"/>
      <c r="G83" s="97"/>
      <c r="H83" s="123"/>
      <c r="I83" s="138">
        <f t="shared" si="10"/>
        <v>0</v>
      </c>
      <c r="J83" s="717"/>
      <c r="K83" s="334"/>
      <c r="L83" s="334"/>
    </row>
    <row r="84" spans="2:12" x14ac:dyDescent="0.2">
      <c r="C84" s="225" t="s">
        <v>310</v>
      </c>
      <c r="D84" s="274" t="s">
        <v>154</v>
      </c>
      <c r="E84" s="66" t="s">
        <v>343</v>
      </c>
      <c r="F84" s="97"/>
      <c r="G84" s="97"/>
      <c r="H84" s="123"/>
      <c r="I84" s="138">
        <f t="shared" si="10"/>
        <v>0</v>
      </c>
      <c r="J84" s="718"/>
      <c r="K84" s="334"/>
      <c r="L84" s="334"/>
    </row>
    <row r="85" spans="2:12" ht="15" x14ac:dyDescent="0.25">
      <c r="C85" s="314" t="s">
        <v>311</v>
      </c>
      <c r="D85" s="326" t="s">
        <v>440</v>
      </c>
      <c r="E85" s="226">
        <f>SUM(E79:E83)</f>
        <v>0</v>
      </c>
      <c r="F85" s="226">
        <f>SUM(F79:F83)</f>
        <v>0</v>
      </c>
      <c r="G85" s="344"/>
      <c r="H85" s="335"/>
      <c r="I85" s="134">
        <f>SUM(I79:I84)</f>
        <v>0</v>
      </c>
      <c r="J85" s="342">
        <v>0</v>
      </c>
      <c r="K85" s="134">
        <f>I85+J85</f>
        <v>0</v>
      </c>
      <c r="L85" s="134">
        <f>K85*12</f>
        <v>0</v>
      </c>
    </row>
    <row r="86" spans="2:12" ht="15" x14ac:dyDescent="0.25">
      <c r="C86" s="722" t="s">
        <v>441</v>
      </c>
      <c r="D86" s="691"/>
      <c r="E86" s="691"/>
      <c r="F86" s="691"/>
      <c r="G86" s="691"/>
      <c r="H86" s="691"/>
      <c r="I86" s="691"/>
      <c r="J86" s="691"/>
      <c r="K86" s="691"/>
      <c r="L86" s="699"/>
    </row>
    <row r="87" spans="2:12" x14ac:dyDescent="0.2">
      <c r="C87" s="225" t="s">
        <v>319</v>
      </c>
      <c r="D87" s="276" t="s">
        <v>408</v>
      </c>
      <c r="E87" s="66">
        <f>(SUM('C. Rental Unit Breakdown'!D10:D14)-SUM('C. Rental Unit Breakdown'!C10:C13))+(SUM('C. Rental Unit Breakdown'!D22:D26)-SUM('C. Rental Unit Breakdown'!C22:C25))</f>
        <v>0</v>
      </c>
      <c r="F87" s="97"/>
      <c r="G87" s="97"/>
      <c r="H87" s="123"/>
      <c r="I87" s="138">
        <f>F87*H87</f>
        <v>0</v>
      </c>
      <c r="J87" s="716"/>
      <c r="K87" s="334"/>
      <c r="L87" s="334"/>
    </row>
    <row r="88" spans="2:12" x14ac:dyDescent="0.2">
      <c r="C88" s="225" t="s">
        <v>320</v>
      </c>
      <c r="D88" s="276" t="s">
        <v>409</v>
      </c>
      <c r="E88" s="66">
        <f>(SUM('C. Rental Unit Breakdown'!F10:F14)-SUM('C. Rental Unit Breakdown'!E10:E13))+(SUM('C. Rental Unit Breakdown'!F22:F26)-SUM('C. Rental Unit Breakdown'!E22:E25))</f>
        <v>0</v>
      </c>
      <c r="F88" s="97"/>
      <c r="G88" s="97"/>
      <c r="H88" s="123"/>
      <c r="I88" s="138">
        <f t="shared" ref="I88:I92" si="11">F88*H88</f>
        <v>0</v>
      </c>
      <c r="J88" s="717"/>
      <c r="K88" s="334"/>
      <c r="L88" s="334"/>
    </row>
    <row r="89" spans="2:12" x14ac:dyDescent="0.2">
      <c r="C89" s="225" t="s">
        <v>321</v>
      </c>
      <c r="D89" s="276" t="s">
        <v>410</v>
      </c>
      <c r="E89" s="66">
        <f>(SUM('C. Rental Unit Breakdown'!H10:H14)-SUM('C. Rental Unit Breakdown'!G10:G13))+(SUM('C. Rental Unit Breakdown'!H22:H26)-SUM('C. Rental Unit Breakdown'!G22:G25))</f>
        <v>0</v>
      </c>
      <c r="F89" s="97"/>
      <c r="G89" s="97"/>
      <c r="H89" s="123"/>
      <c r="I89" s="138">
        <f t="shared" si="11"/>
        <v>0</v>
      </c>
      <c r="J89" s="717"/>
      <c r="K89" s="334"/>
      <c r="L89" s="334"/>
    </row>
    <row r="90" spans="2:12" x14ac:dyDescent="0.2">
      <c r="C90" s="225" t="s">
        <v>531</v>
      </c>
      <c r="D90" s="276" t="s">
        <v>411</v>
      </c>
      <c r="E90" s="66">
        <f>(SUM('C. Rental Unit Breakdown'!J10:J14)-SUM('C. Rental Unit Breakdown'!I10:I13))+(SUM('C. Rental Unit Breakdown'!J22:J26)-SUM('C. Rental Unit Breakdown'!I22:I25))</f>
        <v>0</v>
      </c>
      <c r="F90" s="97"/>
      <c r="G90" s="97"/>
      <c r="H90" s="123"/>
      <c r="I90" s="138">
        <f t="shared" si="11"/>
        <v>0</v>
      </c>
      <c r="J90" s="717"/>
      <c r="K90" s="334"/>
      <c r="L90" s="334"/>
    </row>
    <row r="91" spans="2:12" x14ac:dyDescent="0.2">
      <c r="C91" s="225" t="s">
        <v>532</v>
      </c>
      <c r="D91" s="276" t="s">
        <v>412</v>
      </c>
      <c r="E91" s="66">
        <f>(SUM('C. Rental Unit Breakdown'!L10:L14)-SUM('C. Rental Unit Breakdown'!K10:K13))+(SUM('C. Rental Unit Breakdown'!L22:L26)-SUM('C. Rental Unit Breakdown'!K22:K25))</f>
        <v>0</v>
      </c>
      <c r="F91" s="97"/>
      <c r="G91" s="97"/>
      <c r="H91" s="123"/>
      <c r="I91" s="138">
        <f t="shared" si="11"/>
        <v>0</v>
      </c>
      <c r="J91" s="717"/>
      <c r="K91" s="334"/>
      <c r="L91" s="334"/>
    </row>
    <row r="92" spans="2:12" x14ac:dyDescent="0.2">
      <c r="C92" s="227" t="s">
        <v>533</v>
      </c>
      <c r="D92" s="451" t="s">
        <v>154</v>
      </c>
      <c r="E92" s="104" t="s">
        <v>343</v>
      </c>
      <c r="F92" s="181"/>
      <c r="G92" s="181"/>
      <c r="H92" s="123"/>
      <c r="I92" s="138">
        <f t="shared" si="11"/>
        <v>0</v>
      </c>
      <c r="J92" s="718"/>
      <c r="K92" s="334"/>
      <c r="L92" s="334"/>
    </row>
    <row r="93" spans="2:12" ht="15" x14ac:dyDescent="0.25">
      <c r="C93" s="317" t="s">
        <v>534</v>
      </c>
      <c r="D93" s="345" t="s">
        <v>440</v>
      </c>
      <c r="E93" s="346">
        <f>SUM(E87:E91)</f>
        <v>0</v>
      </c>
      <c r="F93" s="346">
        <f>SUM(F87:F91)</f>
        <v>0</v>
      </c>
      <c r="G93" s="344"/>
      <c r="H93" s="335"/>
      <c r="I93" s="134">
        <f>SUM(I87:I91)</f>
        <v>0</v>
      </c>
      <c r="J93" s="342">
        <v>0</v>
      </c>
      <c r="K93" s="134">
        <f>I93+J93</f>
        <v>0</v>
      </c>
      <c r="L93" s="134">
        <f>K93*12</f>
        <v>0</v>
      </c>
    </row>
    <row r="94" spans="2:12" ht="15" x14ac:dyDescent="0.25">
      <c r="B94" s="50"/>
      <c r="C94" s="325"/>
      <c r="D94" s="325"/>
      <c r="E94" s="353"/>
      <c r="F94" s="343"/>
      <c r="G94" s="354"/>
      <c r="H94" s="354"/>
      <c r="I94" s="354"/>
      <c r="J94" s="354"/>
      <c r="K94" s="354"/>
    </row>
    <row r="95" spans="2:12" ht="15" x14ac:dyDescent="0.25">
      <c r="B95" s="45" t="s">
        <v>66</v>
      </c>
      <c r="C95" s="691" t="s">
        <v>454</v>
      </c>
      <c r="D95" s="691"/>
      <c r="E95" s="691"/>
      <c r="F95" s="699"/>
    </row>
    <row r="96" spans="2:12" ht="15" x14ac:dyDescent="0.25">
      <c r="C96" s="234" t="s">
        <v>24</v>
      </c>
      <c r="D96" s="572" t="s">
        <v>455</v>
      </c>
      <c r="E96" s="573"/>
      <c r="F96" s="331">
        <f>L61</f>
        <v>0</v>
      </c>
    </row>
    <row r="97" spans="2:7" ht="15" x14ac:dyDescent="0.25">
      <c r="C97" s="225" t="s">
        <v>28</v>
      </c>
      <c r="D97" s="553" t="s">
        <v>456</v>
      </c>
      <c r="E97" s="554"/>
      <c r="F97" s="139">
        <f>L69</f>
        <v>0</v>
      </c>
    </row>
    <row r="98" spans="2:7" ht="15" x14ac:dyDescent="0.25">
      <c r="C98" s="225" t="s">
        <v>29</v>
      </c>
      <c r="D98" s="553" t="s">
        <v>457</v>
      </c>
      <c r="E98" s="554"/>
      <c r="F98" s="139">
        <f>L77</f>
        <v>0</v>
      </c>
    </row>
    <row r="99" spans="2:7" ht="15" x14ac:dyDescent="0.25">
      <c r="C99" s="225" t="s">
        <v>30</v>
      </c>
      <c r="D99" s="553" t="s">
        <v>458</v>
      </c>
      <c r="E99" s="554"/>
      <c r="F99" s="139">
        <f>L85</f>
        <v>0</v>
      </c>
    </row>
    <row r="100" spans="2:7" ht="15" x14ac:dyDescent="0.25">
      <c r="C100" s="225" t="s">
        <v>31</v>
      </c>
      <c r="D100" s="553" t="s">
        <v>459</v>
      </c>
      <c r="E100" s="554"/>
      <c r="F100" s="139">
        <f>L93</f>
        <v>0</v>
      </c>
    </row>
    <row r="101" spans="2:7" x14ac:dyDescent="0.2">
      <c r="C101" s="225" t="s">
        <v>33</v>
      </c>
      <c r="D101" s="275" t="s">
        <v>684</v>
      </c>
      <c r="E101" s="276"/>
      <c r="F101" s="224">
        <v>0</v>
      </c>
    </row>
    <row r="102" spans="2:7" x14ac:dyDescent="0.2">
      <c r="C102" s="225" t="s">
        <v>38</v>
      </c>
      <c r="D102" s="553" t="s">
        <v>460</v>
      </c>
      <c r="E102" s="554"/>
      <c r="F102" s="139">
        <f>SUM(F96:F101)</f>
        <v>0</v>
      </c>
    </row>
    <row r="103" spans="2:7" ht="15" thickBot="1" x14ac:dyDescent="0.25">
      <c r="C103" s="227" t="s">
        <v>39</v>
      </c>
      <c r="D103" s="58" t="s">
        <v>461</v>
      </c>
      <c r="E103" s="347">
        <v>0</v>
      </c>
      <c r="F103" s="348">
        <f>F102*E103</f>
        <v>0</v>
      </c>
    </row>
    <row r="104" spans="2:7" ht="15.75" thickBot="1" x14ac:dyDescent="0.3">
      <c r="C104" s="221" t="s">
        <v>45</v>
      </c>
      <c r="D104" s="729" t="s">
        <v>462</v>
      </c>
      <c r="E104" s="729"/>
      <c r="F104" s="349">
        <f>F102-F103</f>
        <v>0</v>
      </c>
    </row>
    <row r="105" spans="2:7" ht="3.75" customHeight="1" x14ac:dyDescent="0.25">
      <c r="C105" s="228"/>
      <c r="D105" s="371"/>
      <c r="E105" s="371"/>
      <c r="F105" s="372"/>
    </row>
    <row r="106" spans="2:7" x14ac:dyDescent="0.2">
      <c r="C106" s="225" t="s">
        <v>59</v>
      </c>
      <c r="D106" s="48" t="s">
        <v>679</v>
      </c>
      <c r="E106" s="368"/>
      <c r="F106" s="224">
        <v>0</v>
      </c>
    </row>
    <row r="107" spans="2:7" ht="15" customHeight="1" x14ac:dyDescent="0.25">
      <c r="B107" s="279"/>
      <c r="C107" s="369"/>
      <c r="D107" s="369"/>
      <c r="E107" s="369"/>
      <c r="F107" s="370"/>
    </row>
    <row r="108" spans="2:7" ht="15" x14ac:dyDescent="0.25">
      <c r="B108" s="360" t="s">
        <v>103</v>
      </c>
      <c r="C108" s="730" t="s">
        <v>463</v>
      </c>
      <c r="D108" s="730"/>
      <c r="E108" s="730"/>
      <c r="F108" s="731"/>
    </row>
    <row r="109" spans="2:7" x14ac:dyDescent="0.2">
      <c r="C109" s="225" t="s">
        <v>24</v>
      </c>
      <c r="D109" s="553" t="s">
        <v>497</v>
      </c>
      <c r="E109" s="554"/>
      <c r="F109" s="127">
        <v>0</v>
      </c>
    </row>
    <row r="111" spans="2:7" ht="15" x14ac:dyDescent="0.25">
      <c r="B111" s="45" t="s">
        <v>215</v>
      </c>
      <c r="C111" s="727" t="s">
        <v>493</v>
      </c>
      <c r="D111" s="727"/>
      <c r="E111" s="727"/>
      <c r="F111" s="367" t="s">
        <v>499</v>
      </c>
      <c r="G111" s="366" t="s">
        <v>500</v>
      </c>
    </row>
    <row r="112" spans="2:7" ht="15" x14ac:dyDescent="0.25">
      <c r="C112" s="723" t="s">
        <v>464</v>
      </c>
      <c r="D112" s="724"/>
      <c r="E112" s="724"/>
      <c r="F112" s="724"/>
      <c r="G112" s="725"/>
    </row>
    <row r="113" spans="3:7" ht="15" x14ac:dyDescent="0.25">
      <c r="C113" s="693" t="s">
        <v>467</v>
      </c>
      <c r="D113" s="732"/>
      <c r="E113" s="694"/>
      <c r="F113" s="316" t="s">
        <v>465</v>
      </c>
      <c r="G113" s="316" t="s">
        <v>466</v>
      </c>
    </row>
    <row r="114" spans="3:7" x14ac:dyDescent="0.2">
      <c r="C114" s="225" t="s">
        <v>24</v>
      </c>
      <c r="D114" s="553" t="s">
        <v>473</v>
      </c>
      <c r="E114" s="554"/>
      <c r="F114" s="123"/>
      <c r="G114" s="138">
        <f>F114*12</f>
        <v>0</v>
      </c>
    </row>
    <row r="115" spans="3:7" x14ac:dyDescent="0.2">
      <c r="C115" s="225" t="s">
        <v>28</v>
      </c>
      <c r="D115" s="553" t="s">
        <v>474</v>
      </c>
      <c r="E115" s="554"/>
      <c r="F115" s="123"/>
      <c r="G115" s="138">
        <f>F115*12</f>
        <v>0</v>
      </c>
    </row>
    <row r="116" spans="3:7" x14ac:dyDescent="0.2">
      <c r="C116" s="225" t="s">
        <v>29</v>
      </c>
      <c r="D116" s="553" t="s">
        <v>470</v>
      </c>
      <c r="E116" s="554"/>
      <c r="F116" s="123"/>
      <c r="G116" s="138">
        <f t="shared" ref="G116:G119" si="12">F116*12</f>
        <v>0</v>
      </c>
    </row>
    <row r="117" spans="3:7" x14ac:dyDescent="0.2">
      <c r="C117" s="225" t="s">
        <v>30</v>
      </c>
      <c r="D117" s="553" t="s">
        <v>475</v>
      </c>
      <c r="E117" s="554"/>
      <c r="F117" s="123"/>
      <c r="G117" s="138">
        <f t="shared" si="12"/>
        <v>0</v>
      </c>
    </row>
    <row r="118" spans="3:7" x14ac:dyDescent="0.2">
      <c r="C118" s="225" t="s">
        <v>31</v>
      </c>
      <c r="D118" s="553" t="s">
        <v>471</v>
      </c>
      <c r="E118" s="554"/>
      <c r="F118" s="123"/>
      <c r="G118" s="138">
        <f t="shared" si="12"/>
        <v>0</v>
      </c>
    </row>
    <row r="119" spans="3:7" x14ac:dyDescent="0.2">
      <c r="C119" s="225" t="s">
        <v>33</v>
      </c>
      <c r="D119" s="276" t="s">
        <v>472</v>
      </c>
      <c r="E119" s="361"/>
      <c r="F119" s="123"/>
      <c r="G119" s="138">
        <f t="shared" si="12"/>
        <v>0</v>
      </c>
    </row>
    <row r="120" spans="3:7" ht="15" x14ac:dyDescent="0.25">
      <c r="C120" s="314" t="s">
        <v>38</v>
      </c>
      <c r="D120" s="695" t="s">
        <v>476</v>
      </c>
      <c r="E120" s="696"/>
      <c r="F120" s="134">
        <f>SUM(F114:F119)</f>
        <v>0</v>
      </c>
      <c r="G120" s="134">
        <f>SUM(G114:G119)</f>
        <v>0</v>
      </c>
    </row>
    <row r="121" spans="3:7" ht="15" x14ac:dyDescent="0.25">
      <c r="C121" s="726" t="s">
        <v>468</v>
      </c>
      <c r="D121" s="727"/>
      <c r="E121" s="727"/>
      <c r="F121" s="727"/>
      <c r="G121" s="728"/>
    </row>
    <row r="122" spans="3:7" ht="15" x14ac:dyDescent="0.25">
      <c r="C122" s="693" t="s">
        <v>467</v>
      </c>
      <c r="D122" s="732"/>
      <c r="E122" s="694"/>
      <c r="F122" s="316" t="s">
        <v>465</v>
      </c>
      <c r="G122" s="316" t="s">
        <v>466</v>
      </c>
    </row>
    <row r="123" spans="3:7" x14ac:dyDescent="0.2">
      <c r="C123" s="225" t="s">
        <v>39</v>
      </c>
      <c r="D123" s="553" t="s">
        <v>480</v>
      </c>
      <c r="E123" s="554"/>
      <c r="F123" s="123"/>
      <c r="G123" s="138">
        <f>F123*12</f>
        <v>0</v>
      </c>
    </row>
    <row r="124" spans="3:7" x14ac:dyDescent="0.2">
      <c r="C124" s="225" t="s">
        <v>45</v>
      </c>
      <c r="D124" s="553" t="s">
        <v>481</v>
      </c>
      <c r="E124" s="554"/>
      <c r="F124" s="123"/>
      <c r="G124" s="138">
        <f>F124*12</f>
        <v>0</v>
      </c>
    </row>
    <row r="125" spans="3:7" x14ac:dyDescent="0.2">
      <c r="C125" s="225" t="s">
        <v>59</v>
      </c>
      <c r="D125" s="553" t="s">
        <v>482</v>
      </c>
      <c r="E125" s="554"/>
      <c r="F125" s="123"/>
      <c r="G125" s="138">
        <f t="shared" ref="G125:G127" si="13">F125*12</f>
        <v>0</v>
      </c>
    </row>
    <row r="126" spans="3:7" x14ac:dyDescent="0.2">
      <c r="C126" s="225" t="s">
        <v>263</v>
      </c>
      <c r="D126" s="553" t="s">
        <v>483</v>
      </c>
      <c r="E126" s="554"/>
      <c r="F126" s="123"/>
      <c r="G126" s="138">
        <f t="shared" si="13"/>
        <v>0</v>
      </c>
    </row>
    <row r="127" spans="3:7" x14ac:dyDescent="0.2">
      <c r="C127" s="225" t="s">
        <v>264</v>
      </c>
      <c r="D127" s="276" t="s">
        <v>472</v>
      </c>
      <c r="E127" s="361"/>
      <c r="F127" s="123"/>
      <c r="G127" s="138">
        <f t="shared" si="13"/>
        <v>0</v>
      </c>
    </row>
    <row r="128" spans="3:7" ht="15" x14ac:dyDescent="0.25">
      <c r="C128" s="314" t="s">
        <v>265</v>
      </c>
      <c r="D128" s="695" t="s">
        <v>478</v>
      </c>
      <c r="E128" s="696"/>
      <c r="F128" s="134">
        <f>SUM(F123:F127)</f>
        <v>0</v>
      </c>
      <c r="G128" s="134">
        <f>SUM(G123:G127)</f>
        <v>0</v>
      </c>
    </row>
    <row r="129" spans="2:7" ht="15" x14ac:dyDescent="0.25">
      <c r="C129" s="726" t="s">
        <v>477</v>
      </c>
      <c r="D129" s="727"/>
      <c r="E129" s="727"/>
      <c r="F129" s="727"/>
      <c r="G129" s="728"/>
    </row>
    <row r="130" spans="2:7" ht="15" x14ac:dyDescent="0.25">
      <c r="C130" s="693" t="s">
        <v>467</v>
      </c>
      <c r="D130" s="732"/>
      <c r="E130" s="694"/>
      <c r="F130" s="316" t="s">
        <v>465</v>
      </c>
      <c r="G130" s="316" t="s">
        <v>466</v>
      </c>
    </row>
    <row r="131" spans="2:7" x14ac:dyDescent="0.2">
      <c r="C131" s="225" t="s">
        <v>266</v>
      </c>
      <c r="D131" s="553" t="s">
        <v>484</v>
      </c>
      <c r="E131" s="554"/>
      <c r="F131" s="123"/>
      <c r="G131" s="138">
        <f>F131*12</f>
        <v>0</v>
      </c>
    </row>
    <row r="132" spans="2:7" x14ac:dyDescent="0.2">
      <c r="C132" s="225" t="s">
        <v>267</v>
      </c>
      <c r="D132" s="275" t="s">
        <v>485</v>
      </c>
      <c r="E132" s="276"/>
      <c r="F132" s="123"/>
      <c r="G132" s="138">
        <f t="shared" ref="G132:G138" si="14">F132*12</f>
        <v>0</v>
      </c>
    </row>
    <row r="133" spans="2:7" x14ac:dyDescent="0.2">
      <c r="C133" s="225" t="s">
        <v>268</v>
      </c>
      <c r="D133" s="275" t="s">
        <v>424</v>
      </c>
      <c r="E133" s="276"/>
      <c r="F133" s="123"/>
      <c r="G133" s="138">
        <f t="shared" si="14"/>
        <v>0</v>
      </c>
    </row>
    <row r="134" spans="2:7" x14ac:dyDescent="0.2">
      <c r="C134" s="225" t="s">
        <v>269</v>
      </c>
      <c r="D134" s="275" t="s">
        <v>486</v>
      </c>
      <c r="E134" s="276"/>
      <c r="F134" s="123"/>
      <c r="G134" s="138">
        <f t="shared" si="14"/>
        <v>0</v>
      </c>
    </row>
    <row r="135" spans="2:7" x14ac:dyDescent="0.2">
      <c r="C135" s="225" t="s">
        <v>270</v>
      </c>
      <c r="D135" s="553" t="s">
        <v>487</v>
      </c>
      <c r="E135" s="554"/>
      <c r="F135" s="123"/>
      <c r="G135" s="138">
        <f t="shared" si="14"/>
        <v>0</v>
      </c>
    </row>
    <row r="136" spans="2:7" x14ac:dyDescent="0.2">
      <c r="C136" s="225" t="s">
        <v>271</v>
      </c>
      <c r="D136" s="553" t="s">
        <v>488</v>
      </c>
      <c r="E136" s="554"/>
      <c r="F136" s="123"/>
      <c r="G136" s="138">
        <f t="shared" si="14"/>
        <v>0</v>
      </c>
    </row>
    <row r="137" spans="2:7" x14ac:dyDescent="0.2">
      <c r="C137" s="225" t="s">
        <v>272</v>
      </c>
      <c r="D137" s="275" t="s">
        <v>489</v>
      </c>
      <c r="E137" s="276"/>
      <c r="F137" s="123"/>
      <c r="G137" s="138">
        <f t="shared" si="14"/>
        <v>0</v>
      </c>
    </row>
    <row r="138" spans="2:7" x14ac:dyDescent="0.2">
      <c r="C138" s="225" t="s">
        <v>273</v>
      </c>
      <c r="D138" s="275" t="s">
        <v>490</v>
      </c>
      <c r="E138" s="276"/>
      <c r="F138" s="123"/>
      <c r="G138" s="138">
        <f t="shared" si="14"/>
        <v>0</v>
      </c>
    </row>
    <row r="139" spans="2:7" x14ac:dyDescent="0.2">
      <c r="C139" s="225" t="s">
        <v>274</v>
      </c>
      <c r="D139" s="553" t="s">
        <v>491</v>
      </c>
      <c r="E139" s="554"/>
      <c r="F139" s="123"/>
      <c r="G139" s="138">
        <f t="shared" ref="G139:G142" si="15">F139*12</f>
        <v>0</v>
      </c>
    </row>
    <row r="140" spans="2:7" x14ac:dyDescent="0.2">
      <c r="C140" s="225" t="s">
        <v>275</v>
      </c>
      <c r="D140" s="553" t="s">
        <v>492</v>
      </c>
      <c r="E140" s="554"/>
      <c r="F140" s="123"/>
      <c r="G140" s="138">
        <f t="shared" si="15"/>
        <v>0</v>
      </c>
    </row>
    <row r="141" spans="2:7" x14ac:dyDescent="0.2">
      <c r="C141" s="225" t="s">
        <v>276</v>
      </c>
      <c r="D141" s="275" t="s">
        <v>680</v>
      </c>
      <c r="E141" s="455"/>
      <c r="F141" s="123"/>
      <c r="G141" s="138">
        <f t="shared" si="15"/>
        <v>0</v>
      </c>
    </row>
    <row r="142" spans="2:7" x14ac:dyDescent="0.2">
      <c r="C142" s="225" t="s">
        <v>277</v>
      </c>
      <c r="D142" s="276" t="s">
        <v>472</v>
      </c>
      <c r="E142" s="49"/>
      <c r="F142" s="123"/>
      <c r="G142" s="138">
        <f t="shared" si="15"/>
        <v>0</v>
      </c>
    </row>
    <row r="143" spans="2:7" ht="15" x14ac:dyDescent="0.25">
      <c r="C143" s="314" t="s">
        <v>278</v>
      </c>
      <c r="D143" s="695" t="s">
        <v>479</v>
      </c>
      <c r="E143" s="696"/>
      <c r="F143" s="134">
        <f>SUM(F131:F142)</f>
        <v>0</v>
      </c>
      <c r="G143" s="134">
        <f>SUM(G131:G142)</f>
        <v>0</v>
      </c>
    </row>
    <row r="144" spans="2:7" ht="15" x14ac:dyDescent="0.25">
      <c r="B144" s="228"/>
      <c r="C144" s="726" t="s">
        <v>494</v>
      </c>
      <c r="D144" s="727"/>
      <c r="E144" s="727"/>
      <c r="F144" s="727"/>
      <c r="G144" s="728"/>
    </row>
    <row r="145" spans="2:9" ht="15" x14ac:dyDescent="0.25">
      <c r="C145" s="741"/>
      <c r="D145" s="742"/>
      <c r="E145" s="743"/>
      <c r="F145" s="362" t="s">
        <v>465</v>
      </c>
      <c r="G145" s="362" t="s">
        <v>466</v>
      </c>
    </row>
    <row r="146" spans="2:9" x14ac:dyDescent="0.2">
      <c r="C146" s="225" t="s">
        <v>310</v>
      </c>
      <c r="D146" s="553" t="s">
        <v>464</v>
      </c>
      <c r="E146" s="554"/>
      <c r="F146" s="363">
        <f>F120</f>
        <v>0</v>
      </c>
      <c r="G146" s="138">
        <f>G120</f>
        <v>0</v>
      </c>
    </row>
    <row r="147" spans="2:9" x14ac:dyDescent="0.2">
      <c r="C147" s="225" t="s">
        <v>311</v>
      </c>
      <c r="D147" s="553" t="s">
        <v>468</v>
      </c>
      <c r="E147" s="554"/>
      <c r="F147" s="363">
        <f>F128</f>
        <v>0</v>
      </c>
      <c r="G147" s="138">
        <f>G128</f>
        <v>0</v>
      </c>
    </row>
    <row r="148" spans="2:9" x14ac:dyDescent="0.2">
      <c r="C148" s="225" t="s">
        <v>319</v>
      </c>
      <c r="D148" s="553" t="s">
        <v>477</v>
      </c>
      <c r="E148" s="554"/>
      <c r="F148" s="363">
        <f>F143</f>
        <v>0</v>
      </c>
      <c r="G148" s="138">
        <f>G143</f>
        <v>0</v>
      </c>
    </row>
    <row r="149" spans="2:9" ht="15" x14ac:dyDescent="0.25">
      <c r="B149" s="365"/>
      <c r="C149" s="317" t="s">
        <v>320</v>
      </c>
      <c r="D149" s="744" t="s">
        <v>494</v>
      </c>
      <c r="E149" s="745"/>
      <c r="F149" s="350">
        <f>SUM(F146:F148)</f>
        <v>0</v>
      </c>
      <c r="G149" s="341">
        <f>SUM(G146:G148)</f>
        <v>0</v>
      </c>
      <c r="H149" s="160"/>
    </row>
    <row r="150" spans="2:9" x14ac:dyDescent="0.2">
      <c r="C150" s="364"/>
      <c r="D150" s="74"/>
      <c r="E150" s="74"/>
      <c r="F150" s="74"/>
      <c r="G150" s="74"/>
    </row>
    <row r="151" spans="2:9" ht="15" x14ac:dyDescent="0.25">
      <c r="B151" s="45" t="s">
        <v>216</v>
      </c>
      <c r="C151" s="691" t="s">
        <v>495</v>
      </c>
      <c r="D151" s="691"/>
      <c r="E151" s="691"/>
      <c r="F151" s="699"/>
    </row>
    <row r="152" spans="2:9" x14ac:dyDescent="0.2">
      <c r="C152" s="225" t="s">
        <v>24</v>
      </c>
      <c r="D152" s="553" t="s">
        <v>496</v>
      </c>
      <c r="E152" s="554"/>
      <c r="F152" s="127">
        <v>0</v>
      </c>
    </row>
    <row r="154" spans="2:9" ht="15.75" thickBot="1" x14ac:dyDescent="0.3">
      <c r="B154" s="45" t="s">
        <v>217</v>
      </c>
      <c r="C154" s="739" t="s">
        <v>498</v>
      </c>
      <c r="D154" s="739"/>
      <c r="E154" s="740"/>
      <c r="F154" s="374" t="s">
        <v>499</v>
      </c>
      <c r="G154" s="375" t="s">
        <v>500</v>
      </c>
    </row>
    <row r="155" spans="2:9" ht="15" x14ac:dyDescent="0.25">
      <c r="C155" s="737"/>
      <c r="D155" s="738"/>
      <c r="E155" s="373" t="s">
        <v>511</v>
      </c>
      <c r="F155" s="373" t="s">
        <v>512</v>
      </c>
      <c r="G155" s="373" t="s">
        <v>513</v>
      </c>
      <c r="H155" s="373" t="s">
        <v>514</v>
      </c>
      <c r="I155" s="373" t="s">
        <v>515</v>
      </c>
    </row>
    <row r="156" spans="2:9" x14ac:dyDescent="0.2">
      <c r="C156" s="225" t="s">
        <v>24</v>
      </c>
      <c r="D156" s="48" t="s">
        <v>460</v>
      </c>
      <c r="E156" s="457">
        <f>F102</f>
        <v>0</v>
      </c>
      <c r="F156" s="457">
        <f>(E156+(E156*$F$109))</f>
        <v>0</v>
      </c>
      <c r="G156" s="457">
        <f>(F156+(F156*$F$109))</f>
        <v>0</v>
      </c>
      <c r="H156" s="457">
        <f>(G156+(G156*$F$109))</f>
        <v>0</v>
      </c>
      <c r="I156" s="457">
        <f>(H156+(H156*$F$109))</f>
        <v>0</v>
      </c>
    </row>
    <row r="157" spans="2:9" ht="15" x14ac:dyDescent="0.25">
      <c r="C157" s="225" t="s">
        <v>28</v>
      </c>
      <c r="D157" s="48" t="s">
        <v>503</v>
      </c>
      <c r="E157" s="457">
        <f>E156*$E$103</f>
        <v>0</v>
      </c>
      <c r="F157" s="457">
        <f>F156*$E$103</f>
        <v>0</v>
      </c>
      <c r="G157" s="457">
        <f t="shared" ref="G157:I157" si="16">G156*$E$103</f>
        <v>0</v>
      </c>
      <c r="H157" s="457">
        <f t="shared" si="16"/>
        <v>0</v>
      </c>
      <c r="I157" s="457">
        <f t="shared" si="16"/>
        <v>0</v>
      </c>
    </row>
    <row r="158" spans="2:9" x14ac:dyDescent="0.2">
      <c r="C158" s="225" t="s">
        <v>29</v>
      </c>
      <c r="D158" s="48" t="s">
        <v>462</v>
      </c>
      <c r="E158" s="457">
        <f>E156-E157</f>
        <v>0</v>
      </c>
      <c r="F158" s="457">
        <f t="shared" ref="F158:I158" si="17">F156-F157</f>
        <v>0</v>
      </c>
      <c r="G158" s="457">
        <f t="shared" si="17"/>
        <v>0</v>
      </c>
      <c r="H158" s="457">
        <f t="shared" si="17"/>
        <v>0</v>
      </c>
      <c r="I158" s="457">
        <f t="shared" si="17"/>
        <v>0</v>
      </c>
    </row>
    <row r="159" spans="2:9" ht="15" x14ac:dyDescent="0.25">
      <c r="C159" s="225" t="s">
        <v>30</v>
      </c>
      <c r="D159" s="48" t="s">
        <v>504</v>
      </c>
      <c r="E159" s="457">
        <f>G149</f>
        <v>0</v>
      </c>
      <c r="F159" s="457">
        <f>(E159+(E159*$F$152))</f>
        <v>0</v>
      </c>
      <c r="G159" s="457">
        <f t="shared" ref="G159:I159" si="18">(F159+(F159*$F$152))</f>
        <v>0</v>
      </c>
      <c r="H159" s="457">
        <f t="shared" si="18"/>
        <v>0</v>
      </c>
      <c r="I159" s="457">
        <f t="shared" si="18"/>
        <v>0</v>
      </c>
    </row>
    <row r="160" spans="2:9" ht="15" x14ac:dyDescent="0.25">
      <c r="C160" s="225" t="s">
        <v>31</v>
      </c>
      <c r="D160" s="48" t="s">
        <v>505</v>
      </c>
      <c r="E160" s="458">
        <v>0</v>
      </c>
      <c r="F160" s="457">
        <f>E160*1.03</f>
        <v>0</v>
      </c>
      <c r="G160" s="457">
        <f>F160*1.03</f>
        <v>0</v>
      </c>
      <c r="H160" s="457">
        <f>G160*1.03</f>
        <v>0</v>
      </c>
      <c r="I160" s="457">
        <f>H160*1.03</f>
        <v>0</v>
      </c>
    </row>
    <row r="161" spans="3:9" ht="15" x14ac:dyDescent="0.25">
      <c r="C161" s="225" t="s">
        <v>33</v>
      </c>
      <c r="D161" s="48" t="s">
        <v>508</v>
      </c>
      <c r="E161" s="458">
        <v>0</v>
      </c>
      <c r="F161" s="458">
        <v>0</v>
      </c>
      <c r="G161" s="458">
        <v>0</v>
      </c>
      <c r="H161" s="458">
        <v>0</v>
      </c>
      <c r="I161" s="458">
        <v>0</v>
      </c>
    </row>
    <row r="162" spans="3:9" x14ac:dyDescent="0.2">
      <c r="C162" s="225" t="s">
        <v>38</v>
      </c>
      <c r="D162" s="48" t="s">
        <v>509</v>
      </c>
      <c r="E162" s="457">
        <f>E158-E159-E160+E161</f>
        <v>0</v>
      </c>
      <c r="F162" s="457">
        <f t="shared" ref="F162:I162" si="19">F158-F159-F160+F161</f>
        <v>0</v>
      </c>
      <c r="G162" s="457">
        <f t="shared" si="19"/>
        <v>0</v>
      </c>
      <c r="H162" s="457">
        <f t="shared" si="19"/>
        <v>0</v>
      </c>
      <c r="I162" s="457">
        <f t="shared" si="19"/>
        <v>0</v>
      </c>
    </row>
    <row r="163" spans="3:9" ht="15" x14ac:dyDescent="0.25">
      <c r="C163" s="225" t="s">
        <v>39</v>
      </c>
      <c r="D163" s="48" t="s">
        <v>506</v>
      </c>
      <c r="E163" s="458">
        <v>0</v>
      </c>
      <c r="F163" s="458">
        <v>0</v>
      </c>
      <c r="G163" s="458">
        <v>0</v>
      </c>
      <c r="H163" s="458">
        <v>0</v>
      </c>
      <c r="I163" s="458">
        <v>0</v>
      </c>
    </row>
    <row r="164" spans="3:9" x14ac:dyDescent="0.2">
      <c r="C164" s="225" t="s">
        <v>45</v>
      </c>
      <c r="D164" s="48" t="s">
        <v>510</v>
      </c>
      <c r="E164" s="457">
        <f>E162-E163</f>
        <v>0</v>
      </c>
      <c r="F164" s="457">
        <f t="shared" ref="F164:I164" si="20">F162-F163</f>
        <v>0</v>
      </c>
      <c r="G164" s="457">
        <f t="shared" si="20"/>
        <v>0</v>
      </c>
      <c r="H164" s="457">
        <f t="shared" si="20"/>
        <v>0</v>
      </c>
      <c r="I164" s="457">
        <f t="shared" si="20"/>
        <v>0</v>
      </c>
    </row>
    <row r="165" spans="3:9" x14ac:dyDescent="0.2">
      <c r="C165" s="225" t="s">
        <v>59</v>
      </c>
      <c r="D165" s="48" t="s">
        <v>501</v>
      </c>
      <c r="E165" s="456" t="e">
        <f>E162/E163</f>
        <v>#DIV/0!</v>
      </c>
      <c r="F165" s="456" t="e">
        <f t="shared" ref="F165:I165" si="21">F162/F163</f>
        <v>#DIV/0!</v>
      </c>
      <c r="G165" s="456" t="e">
        <f t="shared" si="21"/>
        <v>#DIV/0!</v>
      </c>
      <c r="H165" s="456" t="e">
        <f t="shared" si="21"/>
        <v>#DIV/0!</v>
      </c>
      <c r="I165" s="456" t="e">
        <f t="shared" si="21"/>
        <v>#DIV/0!</v>
      </c>
    </row>
    <row r="166" spans="3:9" ht="15" x14ac:dyDescent="0.25">
      <c r="C166" s="225" t="s">
        <v>263</v>
      </c>
      <c r="D166" s="48" t="s">
        <v>507</v>
      </c>
      <c r="E166" s="458">
        <v>0</v>
      </c>
      <c r="F166" s="458">
        <v>0</v>
      </c>
      <c r="G166" s="458">
        <v>0</v>
      </c>
      <c r="H166" s="458">
        <v>0</v>
      </c>
      <c r="I166" s="458">
        <v>0</v>
      </c>
    </row>
    <row r="167" spans="3:9" ht="15.75" thickBot="1" x14ac:dyDescent="0.3">
      <c r="C167" s="227" t="s">
        <v>264</v>
      </c>
      <c r="D167" s="318" t="s">
        <v>502</v>
      </c>
      <c r="E167" s="459">
        <f>E164-E166</f>
        <v>0</v>
      </c>
      <c r="F167" s="459">
        <f t="shared" ref="F167:I167" si="22">F164-F166</f>
        <v>0</v>
      </c>
      <c r="G167" s="459">
        <f t="shared" si="22"/>
        <v>0</v>
      </c>
      <c r="H167" s="459">
        <f t="shared" si="22"/>
        <v>0</v>
      </c>
      <c r="I167" s="459">
        <f t="shared" si="22"/>
        <v>0</v>
      </c>
    </row>
    <row r="168" spans="3:9" ht="15" x14ac:dyDescent="0.25">
      <c r="C168" s="737"/>
      <c r="D168" s="738"/>
      <c r="E168" s="373" t="s">
        <v>516</v>
      </c>
      <c r="F168" s="373" t="s">
        <v>517</v>
      </c>
      <c r="G168" s="373" t="s">
        <v>518</v>
      </c>
      <c r="H168" s="373" t="s">
        <v>519</v>
      </c>
      <c r="I168" s="373" t="s">
        <v>520</v>
      </c>
    </row>
    <row r="169" spans="3:9" x14ac:dyDescent="0.2">
      <c r="C169" s="225" t="s">
        <v>265</v>
      </c>
      <c r="D169" s="48" t="s">
        <v>460</v>
      </c>
      <c r="E169" s="457">
        <f>(I156+(I156*$F$109))</f>
        <v>0</v>
      </c>
      <c r="F169" s="457">
        <f>(E169+(E169*$F$109))</f>
        <v>0</v>
      </c>
      <c r="G169" s="457">
        <f t="shared" ref="G169:I169" si="23">(F169+(F169*$F$109))</f>
        <v>0</v>
      </c>
      <c r="H169" s="457">
        <f t="shared" si="23"/>
        <v>0</v>
      </c>
      <c r="I169" s="457">
        <f t="shared" si="23"/>
        <v>0</v>
      </c>
    </row>
    <row r="170" spans="3:9" ht="15" x14ac:dyDescent="0.25">
      <c r="C170" s="225" t="s">
        <v>266</v>
      </c>
      <c r="D170" s="48" t="s">
        <v>503</v>
      </c>
      <c r="E170" s="457">
        <f>E169*$E$103</f>
        <v>0</v>
      </c>
      <c r="F170" s="457">
        <f t="shared" ref="F170:I170" si="24">F169*$E$103</f>
        <v>0</v>
      </c>
      <c r="G170" s="457">
        <f t="shared" si="24"/>
        <v>0</v>
      </c>
      <c r="H170" s="457">
        <f t="shared" si="24"/>
        <v>0</v>
      </c>
      <c r="I170" s="457">
        <f t="shared" si="24"/>
        <v>0</v>
      </c>
    </row>
    <row r="171" spans="3:9" x14ac:dyDescent="0.2">
      <c r="C171" s="225" t="s">
        <v>267</v>
      </c>
      <c r="D171" s="48" t="s">
        <v>462</v>
      </c>
      <c r="E171" s="457">
        <f>E169-E170</f>
        <v>0</v>
      </c>
      <c r="F171" s="457">
        <f t="shared" ref="F171:H171" si="25">F169-F170</f>
        <v>0</v>
      </c>
      <c r="G171" s="457">
        <f t="shared" si="25"/>
        <v>0</v>
      </c>
      <c r="H171" s="457">
        <f t="shared" si="25"/>
        <v>0</v>
      </c>
      <c r="I171" s="457">
        <f>I169-I170</f>
        <v>0</v>
      </c>
    </row>
    <row r="172" spans="3:9" ht="15" x14ac:dyDescent="0.25">
      <c r="C172" s="225" t="s">
        <v>268</v>
      </c>
      <c r="D172" s="48" t="s">
        <v>504</v>
      </c>
      <c r="E172" s="457">
        <f>(I159+(I159*$F$152))</f>
        <v>0</v>
      </c>
      <c r="F172" s="457">
        <f>(E172+(E172*$F$152))</f>
        <v>0</v>
      </c>
      <c r="G172" s="457">
        <f t="shared" ref="G172:I172" si="26">(F172+(F172*$F$152))</f>
        <v>0</v>
      </c>
      <c r="H172" s="457">
        <f t="shared" si="26"/>
        <v>0</v>
      </c>
      <c r="I172" s="457">
        <f t="shared" si="26"/>
        <v>0</v>
      </c>
    </row>
    <row r="173" spans="3:9" ht="15" x14ac:dyDescent="0.25">
      <c r="C173" s="225" t="s">
        <v>269</v>
      </c>
      <c r="D173" s="48" t="s">
        <v>505</v>
      </c>
      <c r="E173" s="457">
        <f>I160*1.03</f>
        <v>0</v>
      </c>
      <c r="F173" s="457">
        <f>E173*1.03</f>
        <v>0</v>
      </c>
      <c r="G173" s="457">
        <f>F173*1.03</f>
        <v>0</v>
      </c>
      <c r="H173" s="457">
        <f>G173*1.03</f>
        <v>0</v>
      </c>
      <c r="I173" s="457">
        <f>H173*1.03</f>
        <v>0</v>
      </c>
    </row>
    <row r="174" spans="3:9" ht="15" x14ac:dyDescent="0.25">
      <c r="C174" s="225" t="s">
        <v>270</v>
      </c>
      <c r="D174" s="48" t="s">
        <v>508</v>
      </c>
      <c r="E174" s="458">
        <v>0</v>
      </c>
      <c r="F174" s="458">
        <v>0</v>
      </c>
      <c r="G174" s="458">
        <v>0</v>
      </c>
      <c r="H174" s="458">
        <v>0</v>
      </c>
      <c r="I174" s="458">
        <v>0</v>
      </c>
    </row>
    <row r="175" spans="3:9" x14ac:dyDescent="0.2">
      <c r="C175" s="225" t="s">
        <v>271</v>
      </c>
      <c r="D175" s="48" t="s">
        <v>509</v>
      </c>
      <c r="E175" s="457">
        <f>E171-E172-E173+E174</f>
        <v>0</v>
      </c>
      <c r="F175" s="457">
        <f t="shared" ref="F175:I175" si="27">F171-F172-F173+F174</f>
        <v>0</v>
      </c>
      <c r="G175" s="457">
        <f t="shared" si="27"/>
        <v>0</v>
      </c>
      <c r="H175" s="457">
        <f t="shared" si="27"/>
        <v>0</v>
      </c>
      <c r="I175" s="457">
        <f t="shared" si="27"/>
        <v>0</v>
      </c>
    </row>
    <row r="176" spans="3:9" ht="15" x14ac:dyDescent="0.25">
      <c r="C176" s="225" t="s">
        <v>272</v>
      </c>
      <c r="D176" s="48" t="s">
        <v>506</v>
      </c>
      <c r="E176" s="458">
        <v>0</v>
      </c>
      <c r="F176" s="458">
        <v>0</v>
      </c>
      <c r="G176" s="458">
        <v>0</v>
      </c>
      <c r="H176" s="458">
        <v>0</v>
      </c>
      <c r="I176" s="458">
        <v>0</v>
      </c>
    </row>
    <row r="177" spans="3:9" x14ac:dyDescent="0.2">
      <c r="C177" s="225" t="s">
        <v>273</v>
      </c>
      <c r="D177" s="48" t="s">
        <v>510</v>
      </c>
      <c r="E177" s="457">
        <f>E175-E176</f>
        <v>0</v>
      </c>
      <c r="F177" s="457">
        <f>F175-F176</f>
        <v>0</v>
      </c>
      <c r="G177" s="457">
        <f t="shared" ref="G177:H177" si="28">G175-G176</f>
        <v>0</v>
      </c>
      <c r="H177" s="457">
        <f t="shared" si="28"/>
        <v>0</v>
      </c>
      <c r="I177" s="457">
        <f>I175-I176</f>
        <v>0</v>
      </c>
    </row>
    <row r="178" spans="3:9" x14ac:dyDescent="0.2">
      <c r="C178" s="225" t="s">
        <v>274</v>
      </c>
      <c r="D178" s="48" t="s">
        <v>501</v>
      </c>
      <c r="E178" s="456" t="e">
        <f>E175/E176</f>
        <v>#DIV/0!</v>
      </c>
      <c r="F178" s="456" t="e">
        <f t="shared" ref="F178:I178" si="29">F175/F176</f>
        <v>#DIV/0!</v>
      </c>
      <c r="G178" s="456" t="e">
        <f t="shared" si="29"/>
        <v>#DIV/0!</v>
      </c>
      <c r="H178" s="456" t="e">
        <f t="shared" si="29"/>
        <v>#DIV/0!</v>
      </c>
      <c r="I178" s="456" t="e">
        <f t="shared" si="29"/>
        <v>#DIV/0!</v>
      </c>
    </row>
    <row r="179" spans="3:9" ht="15" x14ac:dyDescent="0.25">
      <c r="C179" s="225" t="s">
        <v>275</v>
      </c>
      <c r="D179" s="48" t="s">
        <v>507</v>
      </c>
      <c r="E179" s="458">
        <v>0</v>
      </c>
      <c r="F179" s="458">
        <v>0</v>
      </c>
      <c r="G179" s="458">
        <v>0</v>
      </c>
      <c r="H179" s="458">
        <v>0</v>
      </c>
      <c r="I179" s="458">
        <v>0</v>
      </c>
    </row>
    <row r="180" spans="3:9" ht="15.75" thickBot="1" x14ac:dyDescent="0.3">
      <c r="C180" s="227" t="s">
        <v>276</v>
      </c>
      <c r="D180" s="318" t="s">
        <v>502</v>
      </c>
      <c r="E180" s="459">
        <f>E177-E179</f>
        <v>0</v>
      </c>
      <c r="F180" s="459">
        <f t="shared" ref="F180:I180" si="30">F177-F179</f>
        <v>0</v>
      </c>
      <c r="G180" s="459">
        <f t="shared" si="30"/>
        <v>0</v>
      </c>
      <c r="H180" s="459">
        <f t="shared" si="30"/>
        <v>0</v>
      </c>
      <c r="I180" s="459">
        <f t="shared" si="30"/>
        <v>0</v>
      </c>
    </row>
    <row r="181" spans="3:9" ht="15" x14ac:dyDescent="0.25">
      <c r="C181" s="737"/>
      <c r="D181" s="738"/>
      <c r="E181" s="373" t="s">
        <v>521</v>
      </c>
      <c r="F181" s="373" t="s">
        <v>522</v>
      </c>
      <c r="G181" s="373" t="s">
        <v>523</v>
      </c>
      <c r="H181" s="373" t="s">
        <v>524</v>
      </c>
      <c r="I181" s="373" t="s">
        <v>525</v>
      </c>
    </row>
    <row r="182" spans="3:9" x14ac:dyDescent="0.2">
      <c r="C182" s="225" t="s">
        <v>277</v>
      </c>
      <c r="D182" s="48" t="s">
        <v>460</v>
      </c>
      <c r="E182" s="457">
        <f>(I169+(I169*$F$109))</f>
        <v>0</v>
      </c>
      <c r="F182" s="457">
        <f>(E182+(E182*$F$109))</f>
        <v>0</v>
      </c>
      <c r="G182" s="457">
        <f t="shared" ref="G182:I182" si="31">(F182+(F182*$F$109))</f>
        <v>0</v>
      </c>
      <c r="H182" s="457">
        <f t="shared" si="31"/>
        <v>0</v>
      </c>
      <c r="I182" s="457">
        <f t="shared" si="31"/>
        <v>0</v>
      </c>
    </row>
    <row r="183" spans="3:9" ht="15" x14ac:dyDescent="0.25">
      <c r="C183" s="225" t="s">
        <v>278</v>
      </c>
      <c r="D183" s="48" t="s">
        <v>503</v>
      </c>
      <c r="E183" s="457">
        <f>E182*$E$103</f>
        <v>0</v>
      </c>
      <c r="F183" s="457">
        <f t="shared" ref="F183:I183" si="32">F182*$E$103</f>
        <v>0</v>
      </c>
      <c r="G183" s="457">
        <f t="shared" si="32"/>
        <v>0</v>
      </c>
      <c r="H183" s="457">
        <f t="shared" si="32"/>
        <v>0</v>
      </c>
      <c r="I183" s="457">
        <f t="shared" si="32"/>
        <v>0</v>
      </c>
    </row>
    <row r="184" spans="3:9" x14ac:dyDescent="0.2">
      <c r="C184" s="225" t="s">
        <v>310</v>
      </c>
      <c r="D184" s="48" t="s">
        <v>462</v>
      </c>
      <c r="E184" s="457">
        <f>E182-E183</f>
        <v>0</v>
      </c>
      <c r="F184" s="457">
        <f t="shared" ref="F184:I184" si="33">F182-F183</f>
        <v>0</v>
      </c>
      <c r="G184" s="457">
        <f t="shared" si="33"/>
        <v>0</v>
      </c>
      <c r="H184" s="457">
        <f t="shared" si="33"/>
        <v>0</v>
      </c>
      <c r="I184" s="457">
        <f t="shared" si="33"/>
        <v>0</v>
      </c>
    </row>
    <row r="185" spans="3:9" ht="15" x14ac:dyDescent="0.25">
      <c r="C185" s="225" t="s">
        <v>311</v>
      </c>
      <c r="D185" s="48" t="s">
        <v>504</v>
      </c>
      <c r="E185" s="457">
        <f>(I172+(I172*$F$152))</f>
        <v>0</v>
      </c>
      <c r="F185" s="457">
        <f>(E185+(E185*$F$152))</f>
        <v>0</v>
      </c>
      <c r="G185" s="457">
        <f t="shared" ref="G185:I185" si="34">(F185+(F185*$F$152))</f>
        <v>0</v>
      </c>
      <c r="H185" s="457">
        <f t="shared" si="34"/>
        <v>0</v>
      </c>
      <c r="I185" s="457">
        <f t="shared" si="34"/>
        <v>0</v>
      </c>
    </row>
    <row r="186" spans="3:9" ht="15" x14ac:dyDescent="0.25">
      <c r="C186" s="225" t="s">
        <v>319</v>
      </c>
      <c r="D186" s="48" t="s">
        <v>505</v>
      </c>
      <c r="E186" s="457">
        <f>I173*1.03</f>
        <v>0</v>
      </c>
      <c r="F186" s="457">
        <f>E186*1.03</f>
        <v>0</v>
      </c>
      <c r="G186" s="457">
        <f>F186*1.03</f>
        <v>0</v>
      </c>
      <c r="H186" s="457">
        <f>G186*1.03</f>
        <v>0</v>
      </c>
      <c r="I186" s="457">
        <f>H186*1.03</f>
        <v>0</v>
      </c>
    </row>
    <row r="187" spans="3:9" ht="15" x14ac:dyDescent="0.25">
      <c r="C187" s="225" t="s">
        <v>320</v>
      </c>
      <c r="D187" s="48" t="s">
        <v>508</v>
      </c>
      <c r="E187" s="458">
        <v>0</v>
      </c>
      <c r="F187" s="458">
        <v>0</v>
      </c>
      <c r="G187" s="458">
        <v>0</v>
      </c>
      <c r="H187" s="458">
        <v>0</v>
      </c>
      <c r="I187" s="458">
        <v>0</v>
      </c>
    </row>
    <row r="188" spans="3:9" x14ac:dyDescent="0.2">
      <c r="C188" s="225" t="s">
        <v>321</v>
      </c>
      <c r="D188" s="48" t="s">
        <v>509</v>
      </c>
      <c r="E188" s="457">
        <f>E184-E185-E186+E187</f>
        <v>0</v>
      </c>
      <c r="F188" s="457">
        <f t="shared" ref="F188:I188" si="35">F184-F185-F186+F187</f>
        <v>0</v>
      </c>
      <c r="G188" s="457">
        <f t="shared" si="35"/>
        <v>0</v>
      </c>
      <c r="H188" s="457">
        <f t="shared" si="35"/>
        <v>0</v>
      </c>
      <c r="I188" s="457">
        <f t="shared" si="35"/>
        <v>0</v>
      </c>
    </row>
    <row r="189" spans="3:9" ht="15" x14ac:dyDescent="0.25">
      <c r="C189" s="225" t="s">
        <v>531</v>
      </c>
      <c r="D189" s="48" t="s">
        <v>506</v>
      </c>
      <c r="E189" s="458">
        <v>0</v>
      </c>
      <c r="F189" s="458">
        <v>0</v>
      </c>
      <c r="G189" s="458">
        <v>0</v>
      </c>
      <c r="H189" s="458">
        <v>0</v>
      </c>
      <c r="I189" s="458">
        <v>0</v>
      </c>
    </row>
    <row r="190" spans="3:9" x14ac:dyDescent="0.2">
      <c r="C190" s="225" t="s">
        <v>532</v>
      </c>
      <c r="D190" s="48" t="s">
        <v>510</v>
      </c>
      <c r="E190" s="457">
        <f>E188-E189</f>
        <v>0</v>
      </c>
      <c r="F190" s="457">
        <f t="shared" ref="F190:I190" si="36">F188-F189</f>
        <v>0</v>
      </c>
      <c r="G190" s="457">
        <f t="shared" si="36"/>
        <v>0</v>
      </c>
      <c r="H190" s="457">
        <f t="shared" si="36"/>
        <v>0</v>
      </c>
      <c r="I190" s="457">
        <f t="shared" si="36"/>
        <v>0</v>
      </c>
    </row>
    <row r="191" spans="3:9" x14ac:dyDescent="0.2">
      <c r="C191" s="225" t="s">
        <v>533</v>
      </c>
      <c r="D191" s="48" t="s">
        <v>501</v>
      </c>
      <c r="E191" s="456" t="e">
        <f>E188/E189</f>
        <v>#DIV/0!</v>
      </c>
      <c r="F191" s="456" t="e">
        <f t="shared" ref="F191:I191" si="37">F188/F189</f>
        <v>#DIV/0!</v>
      </c>
      <c r="G191" s="456" t="e">
        <f t="shared" si="37"/>
        <v>#DIV/0!</v>
      </c>
      <c r="H191" s="456" t="e">
        <f t="shared" si="37"/>
        <v>#DIV/0!</v>
      </c>
      <c r="I191" s="456" t="e">
        <f t="shared" si="37"/>
        <v>#DIV/0!</v>
      </c>
    </row>
    <row r="192" spans="3:9" ht="15" x14ac:dyDescent="0.25">
      <c r="C192" s="225" t="s">
        <v>534</v>
      </c>
      <c r="D192" s="48" t="s">
        <v>507</v>
      </c>
      <c r="E192" s="458">
        <v>0</v>
      </c>
      <c r="F192" s="458">
        <v>0</v>
      </c>
      <c r="G192" s="458">
        <v>0</v>
      </c>
      <c r="H192" s="458">
        <v>0</v>
      </c>
      <c r="I192" s="458">
        <v>0</v>
      </c>
    </row>
    <row r="193" spans="2:9" ht="15.75" thickBot="1" x14ac:dyDescent="0.3">
      <c r="C193" s="227" t="s">
        <v>535</v>
      </c>
      <c r="D193" s="318" t="s">
        <v>502</v>
      </c>
      <c r="E193" s="459">
        <f>E190-E192</f>
        <v>0</v>
      </c>
      <c r="F193" s="459">
        <f t="shared" ref="F193:I193" si="38">F190-F192</f>
        <v>0</v>
      </c>
      <c r="G193" s="459">
        <f t="shared" si="38"/>
        <v>0</v>
      </c>
      <c r="H193" s="459">
        <f t="shared" si="38"/>
        <v>0</v>
      </c>
      <c r="I193" s="459">
        <f t="shared" si="38"/>
        <v>0</v>
      </c>
    </row>
    <row r="194" spans="2:9" ht="15" x14ac:dyDescent="0.25">
      <c r="C194" s="737"/>
      <c r="D194" s="738"/>
      <c r="E194" s="373" t="s">
        <v>526</v>
      </c>
      <c r="F194" s="373" t="s">
        <v>527</v>
      </c>
      <c r="G194" s="373" t="s">
        <v>528</v>
      </c>
      <c r="H194" s="373" t="s">
        <v>529</v>
      </c>
      <c r="I194" s="373" t="s">
        <v>530</v>
      </c>
    </row>
    <row r="195" spans="2:9" x14ac:dyDescent="0.2">
      <c r="C195" s="225" t="s">
        <v>536</v>
      </c>
      <c r="D195" s="48" t="s">
        <v>460</v>
      </c>
      <c r="E195" s="457">
        <f>(I182+(I182*$F$109))</f>
        <v>0</v>
      </c>
      <c r="F195" s="457">
        <f>(E195+(E195*$F$109))</f>
        <v>0</v>
      </c>
      <c r="G195" s="457">
        <f t="shared" ref="G195:I195" si="39">(F195+(F195*$F$109))</f>
        <v>0</v>
      </c>
      <c r="H195" s="457">
        <f t="shared" si="39"/>
        <v>0</v>
      </c>
      <c r="I195" s="457">
        <f t="shared" si="39"/>
        <v>0</v>
      </c>
    </row>
    <row r="196" spans="2:9" ht="15" x14ac:dyDescent="0.25">
      <c r="C196" s="225" t="s">
        <v>537</v>
      </c>
      <c r="D196" s="48" t="s">
        <v>503</v>
      </c>
      <c r="E196" s="457">
        <f>E195*$E$103</f>
        <v>0</v>
      </c>
      <c r="F196" s="457">
        <f t="shared" ref="F196:I196" si="40">F195*$E$103</f>
        <v>0</v>
      </c>
      <c r="G196" s="457">
        <f t="shared" si="40"/>
        <v>0</v>
      </c>
      <c r="H196" s="457">
        <f t="shared" si="40"/>
        <v>0</v>
      </c>
      <c r="I196" s="457">
        <f t="shared" si="40"/>
        <v>0</v>
      </c>
    </row>
    <row r="197" spans="2:9" x14ac:dyDescent="0.2">
      <c r="C197" s="225" t="s">
        <v>538</v>
      </c>
      <c r="D197" s="48" t="s">
        <v>462</v>
      </c>
      <c r="E197" s="457">
        <f>E195-E196</f>
        <v>0</v>
      </c>
      <c r="F197" s="457">
        <f t="shared" ref="F197:I197" si="41">F195-F196</f>
        <v>0</v>
      </c>
      <c r="G197" s="457">
        <f t="shared" si="41"/>
        <v>0</v>
      </c>
      <c r="H197" s="457">
        <f t="shared" si="41"/>
        <v>0</v>
      </c>
      <c r="I197" s="457">
        <f t="shared" si="41"/>
        <v>0</v>
      </c>
    </row>
    <row r="198" spans="2:9" ht="15" x14ac:dyDescent="0.25">
      <c r="C198" s="225" t="s">
        <v>539</v>
      </c>
      <c r="D198" s="48" t="s">
        <v>504</v>
      </c>
      <c r="E198" s="457">
        <f>(I185+(I185*$F$152))</f>
        <v>0</v>
      </c>
      <c r="F198" s="457">
        <f>(E198+(E198*$F$152))</f>
        <v>0</v>
      </c>
      <c r="G198" s="457">
        <f t="shared" ref="G198:I198" si="42">(F198+(F198*$F$152))</f>
        <v>0</v>
      </c>
      <c r="H198" s="457">
        <f t="shared" si="42"/>
        <v>0</v>
      </c>
      <c r="I198" s="457">
        <f t="shared" si="42"/>
        <v>0</v>
      </c>
    </row>
    <row r="199" spans="2:9" ht="15" x14ac:dyDescent="0.25">
      <c r="C199" s="225" t="s">
        <v>540</v>
      </c>
      <c r="D199" s="48" t="s">
        <v>505</v>
      </c>
      <c r="E199" s="457">
        <f>I186*1.03</f>
        <v>0</v>
      </c>
      <c r="F199" s="457">
        <f>E199*1.03</f>
        <v>0</v>
      </c>
      <c r="G199" s="457">
        <f>F199*1.03</f>
        <v>0</v>
      </c>
      <c r="H199" s="457">
        <f>G199*1.03</f>
        <v>0</v>
      </c>
      <c r="I199" s="457">
        <f>H199*1.03</f>
        <v>0</v>
      </c>
    </row>
    <row r="200" spans="2:9" ht="15" x14ac:dyDescent="0.25">
      <c r="C200" s="225" t="s">
        <v>541</v>
      </c>
      <c r="D200" s="48" t="s">
        <v>508</v>
      </c>
      <c r="E200" s="458">
        <v>0</v>
      </c>
      <c r="F200" s="458">
        <v>0</v>
      </c>
      <c r="G200" s="458">
        <v>0</v>
      </c>
      <c r="H200" s="458">
        <v>0</v>
      </c>
      <c r="I200" s="458">
        <v>0</v>
      </c>
    </row>
    <row r="201" spans="2:9" x14ac:dyDescent="0.2">
      <c r="C201" s="225" t="s">
        <v>542</v>
      </c>
      <c r="D201" s="48" t="s">
        <v>509</v>
      </c>
      <c r="E201" s="457">
        <f>E197-E198-E199+E200</f>
        <v>0</v>
      </c>
      <c r="F201" s="457">
        <f t="shared" ref="F201:I201" si="43">F197-F198-F199+F200</f>
        <v>0</v>
      </c>
      <c r="G201" s="457">
        <f t="shared" si="43"/>
        <v>0</v>
      </c>
      <c r="H201" s="457">
        <f t="shared" si="43"/>
        <v>0</v>
      </c>
      <c r="I201" s="457">
        <f t="shared" si="43"/>
        <v>0</v>
      </c>
    </row>
    <row r="202" spans="2:9" ht="15" x14ac:dyDescent="0.25">
      <c r="C202" s="225" t="s">
        <v>543</v>
      </c>
      <c r="D202" s="48" t="s">
        <v>506</v>
      </c>
      <c r="E202" s="458">
        <v>0</v>
      </c>
      <c r="F202" s="458">
        <v>0</v>
      </c>
      <c r="G202" s="458">
        <v>0</v>
      </c>
      <c r="H202" s="458">
        <v>0</v>
      </c>
      <c r="I202" s="458">
        <v>0</v>
      </c>
    </row>
    <row r="203" spans="2:9" x14ac:dyDescent="0.2">
      <c r="C203" s="225" t="s">
        <v>544</v>
      </c>
      <c r="D203" s="48" t="s">
        <v>510</v>
      </c>
      <c r="E203" s="457">
        <f>E201-E202</f>
        <v>0</v>
      </c>
      <c r="F203" s="457">
        <f t="shared" ref="F203:I203" si="44">F201-F202</f>
        <v>0</v>
      </c>
      <c r="G203" s="457">
        <f t="shared" si="44"/>
        <v>0</v>
      </c>
      <c r="H203" s="457">
        <f t="shared" si="44"/>
        <v>0</v>
      </c>
      <c r="I203" s="457">
        <f t="shared" si="44"/>
        <v>0</v>
      </c>
    </row>
    <row r="204" spans="2:9" x14ac:dyDescent="0.2">
      <c r="C204" s="225" t="s">
        <v>545</v>
      </c>
      <c r="D204" s="48" t="s">
        <v>501</v>
      </c>
      <c r="E204" s="456" t="e">
        <f>E201/E202</f>
        <v>#DIV/0!</v>
      </c>
      <c r="F204" s="456" t="e">
        <f t="shared" ref="F204:I204" si="45">F201/F202</f>
        <v>#DIV/0!</v>
      </c>
      <c r="G204" s="456" t="e">
        <f t="shared" si="45"/>
        <v>#DIV/0!</v>
      </c>
      <c r="H204" s="456" t="e">
        <f t="shared" si="45"/>
        <v>#DIV/0!</v>
      </c>
      <c r="I204" s="456" t="e">
        <f t="shared" si="45"/>
        <v>#DIV/0!</v>
      </c>
    </row>
    <row r="205" spans="2:9" ht="15" x14ac:dyDescent="0.25">
      <c r="C205" s="225" t="s">
        <v>546</v>
      </c>
      <c r="D205" s="48" t="s">
        <v>507</v>
      </c>
      <c r="E205" s="458">
        <v>0</v>
      </c>
      <c r="F205" s="458">
        <v>0</v>
      </c>
      <c r="G205" s="458">
        <v>0</v>
      </c>
      <c r="H205" s="458">
        <v>0</v>
      </c>
      <c r="I205" s="458">
        <v>0</v>
      </c>
    </row>
    <row r="206" spans="2:9" ht="15" x14ac:dyDescent="0.25">
      <c r="C206" s="225" t="s">
        <v>547</v>
      </c>
      <c r="D206" s="272" t="s">
        <v>502</v>
      </c>
      <c r="E206" s="460">
        <f>E203-E205</f>
        <v>0</v>
      </c>
      <c r="F206" s="460">
        <f t="shared" ref="F206:I206" si="46">F203-F205</f>
        <v>0</v>
      </c>
      <c r="G206" s="460">
        <f t="shared" si="46"/>
        <v>0</v>
      </c>
      <c r="H206" s="460">
        <f t="shared" si="46"/>
        <v>0</v>
      </c>
      <c r="I206" s="460">
        <f t="shared" si="46"/>
        <v>0</v>
      </c>
    </row>
    <row r="208" spans="2:9" ht="15" x14ac:dyDescent="0.25">
      <c r="B208" s="45" t="s">
        <v>318</v>
      </c>
      <c r="C208" s="691" t="s">
        <v>548</v>
      </c>
      <c r="D208" s="691"/>
      <c r="E208" s="699"/>
    </row>
    <row r="209" spans="2:5" ht="97.5" customHeight="1" x14ac:dyDescent="0.2">
      <c r="C209" s="765" t="s">
        <v>549</v>
      </c>
      <c r="D209" s="766"/>
      <c r="E209" s="767"/>
    </row>
    <row r="210" spans="2:5" x14ac:dyDescent="0.2">
      <c r="B210" s="379" t="s">
        <v>551</v>
      </c>
      <c r="C210" s="752" t="s">
        <v>469</v>
      </c>
      <c r="D210" s="752"/>
      <c r="E210" s="753"/>
    </row>
    <row r="211" spans="2:5" ht="15" customHeight="1" x14ac:dyDescent="0.2">
      <c r="C211" s="385" t="s">
        <v>24</v>
      </c>
      <c r="D211" s="383" t="s">
        <v>568</v>
      </c>
      <c r="E211" s="386">
        <v>7.0000000000000007E-2</v>
      </c>
    </row>
    <row r="212" spans="2:5" ht="15" customHeight="1" x14ac:dyDescent="0.2">
      <c r="C212" s="385" t="s">
        <v>28</v>
      </c>
      <c r="D212" s="383" t="s">
        <v>569</v>
      </c>
      <c r="E212" s="387">
        <v>0.06</v>
      </c>
    </row>
    <row r="213" spans="2:5" ht="15" customHeight="1" x14ac:dyDescent="0.2">
      <c r="C213" s="385" t="s">
        <v>29</v>
      </c>
      <c r="D213" s="383" t="s">
        <v>570</v>
      </c>
      <c r="E213" s="388">
        <v>0.05</v>
      </c>
    </row>
    <row r="214" spans="2:5" x14ac:dyDescent="0.2">
      <c r="C214" s="225" t="s">
        <v>30</v>
      </c>
      <c r="D214" s="48" t="s">
        <v>462</v>
      </c>
      <c r="E214" s="139">
        <f>F104</f>
        <v>0</v>
      </c>
    </row>
    <row r="215" spans="2:5" x14ac:dyDescent="0.2">
      <c r="C215" s="225" t="s">
        <v>31</v>
      </c>
      <c r="D215" s="48" t="s">
        <v>564</v>
      </c>
      <c r="E215" s="66">
        <f>AllUnits</f>
        <v>0</v>
      </c>
    </row>
    <row r="216" spans="2:5" x14ac:dyDescent="0.2">
      <c r="C216" s="225" t="s">
        <v>33</v>
      </c>
      <c r="D216" s="48" t="s">
        <v>566</v>
      </c>
      <c r="E216" s="100">
        <f>IF(E215&lt;=50,E211,IF(E215&lt;=100,E212,E213))</f>
        <v>7.0000000000000007E-2</v>
      </c>
    </row>
    <row r="217" spans="2:5" x14ac:dyDescent="0.2">
      <c r="C217" s="225" t="s">
        <v>38</v>
      </c>
      <c r="D217" s="48" t="s">
        <v>565</v>
      </c>
      <c r="E217" s="139">
        <f>E214*E216</f>
        <v>0</v>
      </c>
    </row>
    <row r="218" spans="2:5" ht="15" x14ac:dyDescent="0.25">
      <c r="C218" s="314" t="s">
        <v>39</v>
      </c>
      <c r="D218" s="272" t="s">
        <v>556</v>
      </c>
      <c r="E218" s="126">
        <f>G115</f>
        <v>0</v>
      </c>
    </row>
    <row r="219" spans="2:5" ht="15" thickBot="1" x14ac:dyDescent="0.25">
      <c r="C219" s="402" t="s">
        <v>45</v>
      </c>
      <c r="D219" s="403" t="s">
        <v>555</v>
      </c>
      <c r="E219" s="404" t="str">
        <f>IF(E218&lt;=E217,"YES","NO")</f>
        <v>YES</v>
      </c>
    </row>
    <row r="220" spans="2:5" x14ac:dyDescent="0.2">
      <c r="B220" s="379" t="s">
        <v>550</v>
      </c>
      <c r="C220" s="733" t="s">
        <v>552</v>
      </c>
      <c r="D220" s="733"/>
      <c r="E220" s="734"/>
    </row>
    <row r="221" spans="2:5" x14ac:dyDescent="0.2">
      <c r="C221" s="328" t="s">
        <v>24</v>
      </c>
      <c r="D221" s="383" t="s">
        <v>562</v>
      </c>
      <c r="E221" s="384">
        <v>0.06</v>
      </c>
    </row>
    <row r="222" spans="2:5" x14ac:dyDescent="0.2">
      <c r="C222" s="328" t="s">
        <v>28</v>
      </c>
      <c r="D222" s="383" t="s">
        <v>563</v>
      </c>
      <c r="E222" s="384">
        <v>0.08</v>
      </c>
    </row>
    <row r="223" spans="2:5" ht="15" x14ac:dyDescent="0.25">
      <c r="C223" s="314" t="s">
        <v>29</v>
      </c>
      <c r="D223" s="272" t="s">
        <v>553</v>
      </c>
      <c r="E223" s="377">
        <f>E103</f>
        <v>0</v>
      </c>
    </row>
    <row r="224" spans="2:5" ht="15" thickBot="1" x14ac:dyDescent="0.25">
      <c r="C224" s="402" t="s">
        <v>30</v>
      </c>
      <c r="D224" s="403" t="s">
        <v>554</v>
      </c>
      <c r="E224" s="404" t="str">
        <f>IF(AND(E223&gt;=E221,E223&lt;=E222),"YES","NO")</f>
        <v>NO</v>
      </c>
    </row>
    <row r="225" spans="2:6" x14ac:dyDescent="0.2">
      <c r="B225" s="379" t="s">
        <v>557</v>
      </c>
      <c r="C225" s="733" t="s">
        <v>558</v>
      </c>
      <c r="D225" s="733"/>
      <c r="E225" s="735"/>
    </row>
    <row r="226" spans="2:6" x14ac:dyDescent="0.2">
      <c r="C226" s="328" t="s">
        <v>24</v>
      </c>
      <c r="D226" s="389" t="s">
        <v>560</v>
      </c>
      <c r="E226" s="384">
        <v>0.01</v>
      </c>
    </row>
    <row r="227" spans="2:6" x14ac:dyDescent="0.2">
      <c r="C227" s="328" t="s">
        <v>28</v>
      </c>
      <c r="D227" s="389" t="s">
        <v>561</v>
      </c>
      <c r="E227" s="384">
        <v>0.03</v>
      </c>
    </row>
    <row r="228" spans="2:6" ht="15" x14ac:dyDescent="0.25">
      <c r="C228" s="314" t="s">
        <v>29</v>
      </c>
      <c r="D228" s="272" t="s">
        <v>559</v>
      </c>
      <c r="E228" s="377">
        <f>F109</f>
        <v>0</v>
      </c>
    </row>
    <row r="229" spans="2:6" ht="15" thickBot="1" x14ac:dyDescent="0.25">
      <c r="C229" s="402" t="s">
        <v>30</v>
      </c>
      <c r="D229" s="403" t="s">
        <v>567</v>
      </c>
      <c r="E229" s="404" t="str">
        <f>IF(AND(E228&gt;=E226,E228&lt;=E227),"YES","NO")</f>
        <v>NO</v>
      </c>
    </row>
    <row r="230" spans="2:6" x14ac:dyDescent="0.2">
      <c r="B230" s="379" t="s">
        <v>571</v>
      </c>
      <c r="C230" s="736" t="s">
        <v>239</v>
      </c>
      <c r="D230" s="736"/>
      <c r="E230" s="735"/>
    </row>
    <row r="231" spans="2:6" x14ac:dyDescent="0.2">
      <c r="C231" s="225" t="s">
        <v>24</v>
      </c>
      <c r="D231" s="48" t="s">
        <v>572</v>
      </c>
      <c r="E231" s="139">
        <f>G149</f>
        <v>0</v>
      </c>
    </row>
    <row r="232" spans="2:6" ht="15" x14ac:dyDescent="0.25">
      <c r="C232" s="225" t="s">
        <v>28</v>
      </c>
      <c r="D232" s="48" t="s">
        <v>573</v>
      </c>
      <c r="E232" s="139">
        <f>E163</f>
        <v>0</v>
      </c>
    </row>
    <row r="233" spans="2:6" x14ac:dyDescent="0.2">
      <c r="C233" s="225" t="s">
        <v>29</v>
      </c>
      <c r="D233" s="48" t="s">
        <v>574</v>
      </c>
      <c r="E233" s="139">
        <f>E231+E232</f>
        <v>0</v>
      </c>
    </row>
    <row r="234" spans="2:6" x14ac:dyDescent="0.2">
      <c r="C234" s="328" t="s">
        <v>30</v>
      </c>
      <c r="D234" s="389" t="s">
        <v>575</v>
      </c>
      <c r="E234" s="392">
        <f>E233/3</f>
        <v>0</v>
      </c>
    </row>
    <row r="235" spans="2:6" x14ac:dyDescent="0.2">
      <c r="C235" s="328" t="s">
        <v>31</v>
      </c>
      <c r="D235" s="389" t="s">
        <v>576</v>
      </c>
      <c r="E235" s="392">
        <f>E233/2</f>
        <v>0</v>
      </c>
    </row>
    <row r="236" spans="2:6" ht="15" x14ac:dyDescent="0.25">
      <c r="C236" s="314" t="s">
        <v>33</v>
      </c>
      <c r="D236" s="272" t="s">
        <v>585</v>
      </c>
      <c r="E236" s="134">
        <f>'E. Uses'!L57</f>
        <v>0</v>
      </c>
    </row>
    <row r="237" spans="2:6" x14ac:dyDescent="0.2">
      <c r="C237" s="304" t="s">
        <v>38</v>
      </c>
      <c r="D237" s="380" t="s">
        <v>577</v>
      </c>
      <c r="E237" s="394" t="str">
        <f>IF(AND(E236&gt;=E234,E236&lt;=E235),"YES","NO")</f>
        <v>YES</v>
      </c>
    </row>
    <row r="238" spans="2:6" ht="39" customHeight="1" x14ac:dyDescent="0.2">
      <c r="C238" s="393" t="s">
        <v>39</v>
      </c>
      <c r="D238" s="760" t="s">
        <v>578</v>
      </c>
      <c r="E238" s="761"/>
    </row>
    <row r="239" spans="2:6" ht="52.5" customHeight="1" thickBot="1" x14ac:dyDescent="0.25">
      <c r="C239" s="762"/>
      <c r="D239" s="763"/>
      <c r="E239" s="764"/>
    </row>
    <row r="240" spans="2:6" x14ac:dyDescent="0.2">
      <c r="B240" s="379" t="s">
        <v>579</v>
      </c>
      <c r="C240" s="736" t="s">
        <v>238</v>
      </c>
      <c r="D240" s="736"/>
      <c r="E240" s="736"/>
      <c r="F240" s="751"/>
    </row>
    <row r="241" spans="2:6" ht="15" x14ac:dyDescent="0.25">
      <c r="C241" s="756"/>
      <c r="D241" s="757"/>
      <c r="E241" s="226" t="s">
        <v>582</v>
      </c>
      <c r="F241" s="226" t="s">
        <v>581</v>
      </c>
    </row>
    <row r="242" spans="2:6" x14ac:dyDescent="0.2">
      <c r="C242" s="328" t="s">
        <v>24</v>
      </c>
      <c r="D242" s="389" t="s">
        <v>580</v>
      </c>
      <c r="E242" s="396">
        <v>350</v>
      </c>
      <c r="F242" s="396">
        <v>250</v>
      </c>
    </row>
    <row r="243" spans="2:6" x14ac:dyDescent="0.2">
      <c r="C243" s="225" t="s">
        <v>28</v>
      </c>
      <c r="D243" s="48" t="s">
        <v>434</v>
      </c>
      <c r="E243" s="66">
        <f>'C. Rental Unit Breakdown'!N15</f>
        <v>0</v>
      </c>
      <c r="F243" s="66">
        <f>'C. Rental Unit Breakdown'!N27</f>
        <v>0</v>
      </c>
    </row>
    <row r="244" spans="2:6" ht="15" thickBot="1" x14ac:dyDescent="0.25">
      <c r="C244" s="399" t="s">
        <v>29</v>
      </c>
      <c r="D244" s="400" t="s">
        <v>57</v>
      </c>
      <c r="E244" s="401">
        <f>E242*E243</f>
        <v>0</v>
      </c>
      <c r="F244" s="401">
        <f>F242*F243</f>
        <v>0</v>
      </c>
    </row>
    <row r="245" spans="2:6" x14ac:dyDescent="0.2">
      <c r="C245" s="234" t="s">
        <v>30</v>
      </c>
      <c r="D245" s="397" t="s">
        <v>584</v>
      </c>
      <c r="E245" s="398">
        <f>E244+F244</f>
        <v>0</v>
      </c>
    </row>
    <row r="246" spans="2:6" ht="15" x14ac:dyDescent="0.25">
      <c r="C246" s="314" t="s">
        <v>31</v>
      </c>
      <c r="D246" s="272" t="s">
        <v>583</v>
      </c>
      <c r="E246" s="126">
        <f>E160</f>
        <v>0</v>
      </c>
    </row>
    <row r="247" spans="2:6" ht="15" thickBot="1" x14ac:dyDescent="0.25">
      <c r="C247" s="405" t="s">
        <v>33</v>
      </c>
      <c r="D247" s="406" t="s">
        <v>603</v>
      </c>
      <c r="E247" s="407" t="str">
        <f>IF(E246&gt;=E245,"YES","NO")</f>
        <v>YES</v>
      </c>
    </row>
    <row r="248" spans="2:6" x14ac:dyDescent="0.2">
      <c r="B248" s="379" t="s">
        <v>586</v>
      </c>
      <c r="C248" s="758" t="s">
        <v>587</v>
      </c>
      <c r="D248" s="758"/>
      <c r="E248" s="759"/>
    </row>
    <row r="249" spans="2:6" x14ac:dyDescent="0.2">
      <c r="C249" s="225" t="s">
        <v>24</v>
      </c>
      <c r="D249" s="48" t="s">
        <v>588</v>
      </c>
      <c r="E249" s="139">
        <f>F149*3</f>
        <v>0</v>
      </c>
    </row>
    <row r="250" spans="2:6" ht="15" x14ac:dyDescent="0.25">
      <c r="C250" s="225" t="s">
        <v>28</v>
      </c>
      <c r="D250" s="48" t="s">
        <v>589</v>
      </c>
      <c r="E250" s="139">
        <f>E163/4</f>
        <v>0</v>
      </c>
    </row>
    <row r="251" spans="2:6" x14ac:dyDescent="0.2">
      <c r="C251" s="408" t="s">
        <v>29</v>
      </c>
      <c r="D251" s="409" t="s">
        <v>590</v>
      </c>
      <c r="E251" s="410">
        <f>E249+E250</f>
        <v>0</v>
      </c>
    </row>
    <row r="252" spans="2:6" x14ac:dyDescent="0.2">
      <c r="C252" s="225" t="s">
        <v>30</v>
      </c>
      <c r="D252" s="48" t="s">
        <v>587</v>
      </c>
      <c r="E252" s="138">
        <f>'E. Uses'!L58</f>
        <v>0</v>
      </c>
    </row>
    <row r="253" spans="2:6" ht="15" thickBot="1" x14ac:dyDescent="0.25">
      <c r="C253" s="405" t="s">
        <v>31</v>
      </c>
      <c r="D253" s="406" t="s">
        <v>591</v>
      </c>
      <c r="E253" s="407" t="str">
        <f>IF(E252&lt;=E251,"YES","NO")</f>
        <v>YES</v>
      </c>
    </row>
    <row r="254" spans="2:6" x14ac:dyDescent="0.2">
      <c r="B254" s="379" t="s">
        <v>597</v>
      </c>
      <c r="C254" s="736" t="s">
        <v>592</v>
      </c>
      <c r="D254" s="736"/>
      <c r="E254" s="734"/>
    </row>
    <row r="255" spans="2:6" x14ac:dyDescent="0.2">
      <c r="C255" s="328" t="s">
        <v>24</v>
      </c>
      <c r="D255" s="389" t="s">
        <v>593</v>
      </c>
      <c r="E255" s="384">
        <v>0.01</v>
      </c>
    </row>
    <row r="256" spans="2:6" x14ac:dyDescent="0.2">
      <c r="C256" s="328" t="s">
        <v>28</v>
      </c>
      <c r="D256" s="389" t="s">
        <v>594</v>
      </c>
      <c r="E256" s="384">
        <v>0.03</v>
      </c>
    </row>
    <row r="257" spans="2:5" ht="15" x14ac:dyDescent="0.25">
      <c r="C257" s="314" t="s">
        <v>29</v>
      </c>
      <c r="D257" s="272" t="s">
        <v>595</v>
      </c>
      <c r="E257" s="377">
        <f>F152</f>
        <v>0</v>
      </c>
    </row>
    <row r="258" spans="2:5" x14ac:dyDescent="0.2">
      <c r="C258" s="329" t="s">
        <v>30</v>
      </c>
      <c r="D258" s="411" t="s">
        <v>596</v>
      </c>
      <c r="E258" s="382" t="str">
        <f>IF(AND(E257&gt;=E255,E257&lt;=E256),"YES","NO")</f>
        <v>NO</v>
      </c>
    </row>
    <row r="259" spans="2:5" x14ac:dyDescent="0.2">
      <c r="B259" s="379" t="s">
        <v>598</v>
      </c>
      <c r="C259" s="750" t="s">
        <v>599</v>
      </c>
      <c r="D259" s="750"/>
      <c r="E259" s="751"/>
    </row>
    <row r="260" spans="2:5" x14ac:dyDescent="0.2">
      <c r="C260" s="328" t="s">
        <v>24</v>
      </c>
      <c r="D260" s="389" t="s">
        <v>600</v>
      </c>
      <c r="E260" s="391">
        <v>1.1499999999999999</v>
      </c>
    </row>
    <row r="261" spans="2:5" x14ac:dyDescent="0.2">
      <c r="C261" s="328" t="s">
        <v>28</v>
      </c>
      <c r="D261" s="389" t="s">
        <v>601</v>
      </c>
      <c r="E261" s="391">
        <v>1.35</v>
      </c>
    </row>
    <row r="262" spans="2:5" ht="15" x14ac:dyDescent="0.25">
      <c r="C262" s="314" t="s">
        <v>29</v>
      </c>
      <c r="D262" s="272" t="s">
        <v>602</v>
      </c>
      <c r="E262" s="376" t="e">
        <f>E165</f>
        <v>#DIV/0!</v>
      </c>
    </row>
    <row r="263" spans="2:5" x14ac:dyDescent="0.2">
      <c r="C263" s="329" t="s">
        <v>30</v>
      </c>
      <c r="D263" s="411" t="s">
        <v>604</v>
      </c>
      <c r="E263" s="382" t="e">
        <f>IF(AND(E262&gt;=E260,E262&lt;=E261),"YES","NO")</f>
        <v>#DIV/0!</v>
      </c>
    </row>
    <row r="264" spans="2:5" x14ac:dyDescent="0.2">
      <c r="B264" s="379" t="s">
        <v>605</v>
      </c>
      <c r="C264" s="752" t="s">
        <v>606</v>
      </c>
      <c r="D264" s="752"/>
      <c r="E264" s="753"/>
    </row>
    <row r="265" spans="2:5" ht="26.25" customHeight="1" x14ac:dyDescent="0.2">
      <c r="C265" s="719" t="s">
        <v>607</v>
      </c>
      <c r="D265" s="720"/>
      <c r="E265" s="721"/>
    </row>
    <row r="266" spans="2:5" ht="30" customHeight="1" x14ac:dyDescent="0.2">
      <c r="C266" s="412" t="s">
        <v>24</v>
      </c>
      <c r="D266" s="413" t="s">
        <v>608</v>
      </c>
      <c r="E266" s="414">
        <v>250</v>
      </c>
    </row>
    <row r="267" spans="2:5" x14ac:dyDescent="0.2">
      <c r="C267" s="225" t="s">
        <v>28</v>
      </c>
      <c r="D267" s="48" t="s">
        <v>609</v>
      </c>
      <c r="E267" s="139">
        <f>E177</f>
        <v>0</v>
      </c>
    </row>
    <row r="268" spans="2:5" x14ac:dyDescent="0.2">
      <c r="C268" s="225" t="s">
        <v>29</v>
      </c>
      <c r="D268" s="48" t="s">
        <v>610</v>
      </c>
      <c r="E268" s="307">
        <f>AllUnits</f>
        <v>0</v>
      </c>
    </row>
    <row r="269" spans="2:5" ht="15" x14ac:dyDescent="0.25">
      <c r="C269" s="314" t="s">
        <v>30</v>
      </c>
      <c r="D269" s="272" t="s">
        <v>611</v>
      </c>
      <c r="E269" s="134" t="e">
        <f>E267/E268</f>
        <v>#DIV/0!</v>
      </c>
    </row>
    <row r="270" spans="2:5" x14ac:dyDescent="0.2">
      <c r="C270" s="329" t="s">
        <v>31</v>
      </c>
      <c r="D270" s="411" t="s">
        <v>596</v>
      </c>
      <c r="E270" s="382" t="e">
        <f>IF(E269&gt;=E266,"YES","NO")</f>
        <v>#DIV/0!</v>
      </c>
    </row>
    <row r="271" spans="2:5" x14ac:dyDescent="0.2">
      <c r="B271" s="378" t="s">
        <v>612</v>
      </c>
      <c r="C271" s="754" t="s">
        <v>613</v>
      </c>
      <c r="D271" s="754"/>
      <c r="E271" s="755"/>
    </row>
    <row r="272" spans="2:5" x14ac:dyDescent="0.2">
      <c r="C272" s="709" t="s">
        <v>614</v>
      </c>
      <c r="D272" s="710"/>
      <c r="E272" s="711"/>
    </row>
    <row r="273" spans="2:7" x14ac:dyDescent="0.2">
      <c r="C273" s="225" t="s">
        <v>24</v>
      </c>
      <c r="D273" s="48" t="s">
        <v>615</v>
      </c>
      <c r="E273" s="416">
        <f>E257</f>
        <v>0</v>
      </c>
    </row>
    <row r="274" spans="2:7" x14ac:dyDescent="0.2">
      <c r="C274" s="225" t="s">
        <v>28</v>
      </c>
      <c r="D274" s="48" t="s">
        <v>616</v>
      </c>
      <c r="E274" s="416">
        <f>E228</f>
        <v>0</v>
      </c>
    </row>
    <row r="275" spans="2:7" ht="15" x14ac:dyDescent="0.25">
      <c r="C275" s="314" t="s">
        <v>29</v>
      </c>
      <c r="D275" s="48" t="s">
        <v>617</v>
      </c>
      <c r="E275" s="415">
        <f>E273-E274</f>
        <v>0</v>
      </c>
    </row>
    <row r="276" spans="2:7" x14ac:dyDescent="0.2">
      <c r="C276" s="390" t="s">
        <v>30</v>
      </c>
      <c r="D276" s="278" t="s">
        <v>596</v>
      </c>
      <c r="E276" s="381" t="str">
        <f>IF(E275=1%,"YES","NO")</f>
        <v>NO</v>
      </c>
    </row>
    <row r="278" spans="2:7" ht="15" x14ac:dyDescent="0.25">
      <c r="B278" s="45" t="s">
        <v>618</v>
      </c>
      <c r="C278" s="691" t="s">
        <v>619</v>
      </c>
      <c r="D278" s="691"/>
      <c r="E278" s="691"/>
      <c r="F278" s="691"/>
      <c r="G278" s="699"/>
    </row>
    <row r="279" spans="2:7" ht="90" customHeight="1" x14ac:dyDescent="0.2">
      <c r="B279" s="746"/>
      <c r="C279" s="747"/>
      <c r="D279" s="747"/>
      <c r="E279" s="747"/>
      <c r="F279" s="747"/>
      <c r="G279" s="748"/>
    </row>
    <row r="281" spans="2:7" ht="15" x14ac:dyDescent="0.25">
      <c r="B281" s="45" t="s">
        <v>620</v>
      </c>
      <c r="C281" s="691" t="s">
        <v>621</v>
      </c>
      <c r="D281" s="691"/>
      <c r="E281" s="691"/>
      <c r="F281" s="691"/>
      <c r="G281" s="699"/>
    </row>
    <row r="282" spans="2:7" ht="90" customHeight="1" x14ac:dyDescent="0.2">
      <c r="B282" s="746"/>
      <c r="C282" s="747"/>
      <c r="D282" s="747"/>
      <c r="E282" s="747"/>
      <c r="F282" s="747"/>
      <c r="G282" s="748"/>
    </row>
  </sheetData>
  <sheetProtection algorithmName="SHA-512" hashValue="PKIOEUPvwIp6R5r3GGGzBuySDeMhcxLQvup/gspnma1iLvv3zvXfjHLgKNsm2Ho4YjXKqmNWNLsQMKo9WFzReg==" saltValue="qsaMOMgN5XB16TVw9MLjTg==" spinCount="100000" sheet="1" objects="1" scenarios="1" insertRows="0"/>
  <protectedRanges>
    <protectedRange sqref="F55:J60 J61 D60 F63:J68 J69 D68 F71:J76 J77 D76 F79:J84 J85 D84 F87:J92 J93 D92" name="EditableFields2"/>
    <protectedRange sqref="C239:E239 B279:G279 B282:G282" name="EditableFields5"/>
    <protectedRange sqref="F101 E103 E106:F106 F109 G111 F114:F119 E119 F123:F127 E127 F131:F142 E142" name="EditableFields3"/>
    <protectedRange sqref="E8:F8 E13:E14 F19:K30 E19:E20 E22:E23 D30:E30" name="EditableFields1"/>
    <protectedRange sqref="F152 G154 E160:E161 F161:I161 E163:I163 E166:I166 E174:I174 E176:I176 E179:I179 E187:I187 E189:I189 E192:I192 E200:I200 E202:I202 E205:I205" name="EditableFields4"/>
  </protectedRanges>
  <mergeCells count="113">
    <mergeCell ref="C278:G278"/>
    <mergeCell ref="C281:G281"/>
    <mergeCell ref="B279:G279"/>
    <mergeCell ref="B282:G282"/>
    <mergeCell ref="B1:K1"/>
    <mergeCell ref="G3:K3"/>
    <mergeCell ref="G2:K2"/>
    <mergeCell ref="B3:F3"/>
    <mergeCell ref="B2:F2"/>
    <mergeCell ref="B5:K5"/>
    <mergeCell ref="C259:E259"/>
    <mergeCell ref="C265:E265"/>
    <mergeCell ref="C264:E264"/>
    <mergeCell ref="C271:E271"/>
    <mergeCell ref="C272:E272"/>
    <mergeCell ref="C241:D241"/>
    <mergeCell ref="C240:F240"/>
    <mergeCell ref="C248:E248"/>
    <mergeCell ref="C254:E254"/>
    <mergeCell ref="D238:E238"/>
    <mergeCell ref="C239:E239"/>
    <mergeCell ref="C209:E209"/>
    <mergeCell ref="C208:E208"/>
    <mergeCell ref="C210:E210"/>
    <mergeCell ref="C220:E220"/>
    <mergeCell ref="C225:E225"/>
    <mergeCell ref="C230:E230"/>
    <mergeCell ref="C168:D168"/>
    <mergeCell ref="C181:D181"/>
    <mergeCell ref="C194:D194"/>
    <mergeCell ref="C151:F151"/>
    <mergeCell ref="D152:E152"/>
    <mergeCell ref="C111:E111"/>
    <mergeCell ref="C155:D155"/>
    <mergeCell ref="C154:E154"/>
    <mergeCell ref="C144:G144"/>
    <mergeCell ref="C145:E145"/>
    <mergeCell ref="D149:E149"/>
    <mergeCell ref="D148:E148"/>
    <mergeCell ref="D147:E147"/>
    <mergeCell ref="D146:E146"/>
    <mergeCell ref="D135:E135"/>
    <mergeCell ref="D136:E136"/>
    <mergeCell ref="D139:E139"/>
    <mergeCell ref="D140:E140"/>
    <mergeCell ref="D143:E143"/>
    <mergeCell ref="D128:E128"/>
    <mergeCell ref="C129:G129"/>
    <mergeCell ref="C130:E130"/>
    <mergeCell ref="D131:E131"/>
    <mergeCell ref="C122:E122"/>
    <mergeCell ref="D123:E123"/>
    <mergeCell ref="D124:E124"/>
    <mergeCell ref="D125:E125"/>
    <mergeCell ref="D126:E126"/>
    <mergeCell ref="D114:E114"/>
    <mergeCell ref="C113:E113"/>
    <mergeCell ref="D120:E120"/>
    <mergeCell ref="D100:E100"/>
    <mergeCell ref="C112:G112"/>
    <mergeCell ref="C121:G121"/>
    <mergeCell ref="D118:E118"/>
    <mergeCell ref="D117:E117"/>
    <mergeCell ref="D116:E116"/>
    <mergeCell ref="D115:E115"/>
    <mergeCell ref="D104:E104"/>
    <mergeCell ref="C95:F95"/>
    <mergeCell ref="C108:F108"/>
    <mergeCell ref="D109:E109"/>
    <mergeCell ref="D99:E99"/>
    <mergeCell ref="D98:E98"/>
    <mergeCell ref="D97:E97"/>
    <mergeCell ref="D96:E96"/>
    <mergeCell ref="D102:E102"/>
    <mergeCell ref="C53:D53"/>
    <mergeCell ref="D44:F44"/>
    <mergeCell ref="D45:F45"/>
    <mergeCell ref="D46:F46"/>
    <mergeCell ref="J87:J92"/>
    <mergeCell ref="J79:J84"/>
    <mergeCell ref="J71:J76"/>
    <mergeCell ref="J63:J68"/>
    <mergeCell ref="J55:J60"/>
    <mergeCell ref="C51:L51"/>
    <mergeCell ref="C52:L52"/>
    <mergeCell ref="C86:L86"/>
    <mergeCell ref="C78:L78"/>
    <mergeCell ref="C70:L70"/>
    <mergeCell ref="C62:L62"/>
    <mergeCell ref="C54:L54"/>
    <mergeCell ref="D33:F33"/>
    <mergeCell ref="D49:F49"/>
    <mergeCell ref="D48:F48"/>
    <mergeCell ref="D47:F47"/>
    <mergeCell ref="D43:F43"/>
    <mergeCell ref="D42:F42"/>
    <mergeCell ref="D41:F41"/>
    <mergeCell ref="D40:F40"/>
    <mergeCell ref="D39:F39"/>
    <mergeCell ref="D38:F38"/>
    <mergeCell ref="C35:K35"/>
    <mergeCell ref="C36:K36"/>
    <mergeCell ref="C37:F37"/>
    <mergeCell ref="G17:K17"/>
    <mergeCell ref="C17:F17"/>
    <mergeCell ref="C18:D18"/>
    <mergeCell ref="D31:F31"/>
    <mergeCell ref="D32:K32"/>
    <mergeCell ref="C10:F10"/>
    <mergeCell ref="C7:F7"/>
    <mergeCell ref="E8:F8"/>
    <mergeCell ref="B11:F11"/>
    <mergeCell ref="C12:D12"/>
  </mergeCells>
  <conditionalFormatting sqref="E219">
    <cfRule type="cellIs" dxfId="22" priority="19" operator="equal">
      <formula>"NO"</formula>
    </cfRule>
    <cfRule type="cellIs" dxfId="21" priority="20" operator="equal">
      <formula>"YES"</formula>
    </cfRule>
  </conditionalFormatting>
  <conditionalFormatting sqref="E224">
    <cfRule type="cellIs" dxfId="20" priority="17" operator="equal">
      <formula>"NO"</formula>
    </cfRule>
    <cfRule type="cellIs" dxfId="19" priority="18" operator="equal">
      <formula>"YES"</formula>
    </cfRule>
  </conditionalFormatting>
  <conditionalFormatting sqref="E229">
    <cfRule type="cellIs" dxfId="18" priority="15" operator="equal">
      <formula>"NO"</formula>
    </cfRule>
    <cfRule type="cellIs" dxfId="17" priority="16" operator="equal">
      <formula>"YES"</formula>
    </cfRule>
  </conditionalFormatting>
  <conditionalFormatting sqref="E237">
    <cfRule type="cellIs" dxfId="16" priority="13" operator="equal">
      <formula>"NO"</formula>
    </cfRule>
    <cfRule type="cellIs" dxfId="15" priority="14" operator="equal">
      <formula>"YES"</formula>
    </cfRule>
  </conditionalFormatting>
  <conditionalFormatting sqref="E247">
    <cfRule type="cellIs" dxfId="14" priority="11" operator="equal">
      <formula>"NO"</formula>
    </cfRule>
    <cfRule type="cellIs" dxfId="13" priority="12" operator="equal">
      <formula>"YES"</formula>
    </cfRule>
  </conditionalFormatting>
  <conditionalFormatting sqref="E253">
    <cfRule type="cellIs" dxfId="12" priority="9" operator="equal">
      <formula>"YES"</formula>
    </cfRule>
    <cfRule type="cellIs" dxfId="11" priority="10" operator="equal">
      <formula>"NO"</formula>
    </cfRule>
  </conditionalFormatting>
  <conditionalFormatting sqref="E258">
    <cfRule type="cellIs" dxfId="10" priority="7" operator="equal">
      <formula>"NO"</formula>
    </cfRule>
    <cfRule type="cellIs" dxfId="9" priority="8" operator="equal">
      <formula>"YES"</formula>
    </cfRule>
  </conditionalFormatting>
  <conditionalFormatting sqref="E263">
    <cfRule type="cellIs" dxfId="8" priority="5" operator="equal">
      <formula>"NO"</formula>
    </cfRule>
    <cfRule type="cellIs" dxfId="7" priority="6" operator="equal">
      <formula>"YES"</formula>
    </cfRule>
  </conditionalFormatting>
  <conditionalFormatting sqref="E270">
    <cfRule type="cellIs" dxfId="6" priority="3" operator="equal">
      <formula>"NO"</formula>
    </cfRule>
    <cfRule type="cellIs" dxfId="5" priority="4" operator="equal">
      <formula>"YES"</formula>
    </cfRule>
  </conditionalFormatting>
  <conditionalFormatting sqref="E276">
    <cfRule type="cellIs" dxfId="4" priority="1" operator="equal">
      <formula>"NO"</formula>
    </cfRule>
    <cfRule type="cellIs" dxfId="3" priority="2" operator="equal">
      <formula>"YES"</formula>
    </cfRule>
  </conditionalFormatting>
  <dataValidations count="11">
    <dataValidation type="list" allowBlank="1" showInputMessage="1" showErrorMessage="1" sqref="E8:F8" xr:uid="{FB3F5910-0D1E-4EB4-8842-2DCE78B925EB}">
      <formula1>"Single-Site Development, Scattered-Site Development"</formula1>
    </dataValidation>
    <dataValidation type="list" allowBlank="1" showInputMessage="1" showErrorMessage="1" sqref="F19:F30" xr:uid="{58FD6410-30B7-4D2D-A08E-AFA4D812EB32}">
      <formula1>"Tenant, Owner"</formula1>
    </dataValidation>
    <dataValidation type="list" allowBlank="1" showInputMessage="1" showErrorMessage="1" sqref="E19" xr:uid="{3600255D-4E04-40FE-9661-1D8D59BA8AA1}">
      <formula1>"Natural Gas, Bottled Gas, Electric Resistance, Electric Heat Pump, Fuel Oil, Other, Don't Know"</formula1>
    </dataValidation>
    <dataValidation type="list" allowBlank="1" showInputMessage="1" showErrorMessage="1" sqref="E20 E22" xr:uid="{4BF62397-A87E-47DC-AB49-AAFB5BA91FC3}">
      <formula1>"Natural Gas, Bottled Gas, Electric, Other, Don't Know"</formula1>
    </dataValidation>
    <dataValidation type="list" allowBlank="1" showInputMessage="1" showErrorMessage="1" sqref="E23" xr:uid="{A7CC4DE1-DD72-4F89-9858-BA968C476669}">
      <formula1>"Natural Gas, Bottled Gas, Electric, Fuel Oil, Other, Don't Know"</formula1>
    </dataValidation>
    <dataValidation type="list" allowBlank="1" showInputMessage="1" showErrorMessage="1" promptTitle="Property Type" prompt="Submit a separate Pro Forma worksheet for Commercial expenses, if applicable." sqref="G111" xr:uid="{153E6430-5AC0-4506-A2C1-BDF0CF5FDDE6}">
      <formula1>"Residential, Commercial"</formula1>
    </dataValidation>
    <dataValidation type="list" allowBlank="1" showInputMessage="1" showErrorMessage="1" sqref="G154" xr:uid="{8E4EFEB5-8197-4B53-BC19-FFDA497D7AA1}">
      <formula1>"Residential, Commercial"</formula1>
    </dataValidation>
    <dataValidation allowBlank="1" showInputMessage="1" showErrorMessage="1" promptTitle="Other Income" prompt="Enter any expected income NOT from residential space (i.e. Commercial Space, if applicable)." sqref="E106:F106" xr:uid="{988AFE55-89AC-4588-B842-E134DE702205}"/>
    <dataValidation allowBlank="1" showInputMessage="1" showErrorMessage="1" promptTitle="Net Income" prompt="Net income here equals effective gross income minus operating expenses and replacement reserves, plus any tax abatement." sqref="E188:I188 E162:I162 E175:I175 E201:I201" xr:uid="{B6417ACA-8D2C-4280-9804-EA700063C711}"/>
    <dataValidation allowBlank="1" showInputMessage="1" showErrorMessage="1" promptTitle="Cash Flow" prompt="Cash flow here equals net income minus any debt service." sqref="E190:I190 E177:I177 E203:I203 E164:I164" xr:uid="{C0D4AE85-68CC-4F97-A09D-E596893DAFB4}"/>
    <dataValidation allowBlank="1" showInputMessage="1" showErrorMessage="1" promptTitle="Debt Coverage Ratio" prompt="The debt coverage ratio is net income divided by debt service." sqref="E165:I165 E191:I191 E204:I204 E178:I178" xr:uid="{EED32568-72BB-4842-A6DA-FE086A6D40C8}"/>
  </dataValidations>
  <hyperlinks>
    <hyperlink ref="D33" r:id="rId1" xr:uid="{576C7108-6388-4414-BDD5-A1C27F2CBB25}"/>
  </hyperlinks>
  <pageMargins left="0.7" right="0.7" top="0.75" bottom="0.75" header="0.3" footer="0.3"/>
  <pageSetup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0C1D4-607D-4F08-AAE2-555EDF190CFC}">
  <sheetPr>
    <tabColor theme="8" tint="0.79998168889431442"/>
  </sheetPr>
  <dimension ref="B1:L79"/>
  <sheetViews>
    <sheetView workbookViewId="0">
      <selection activeCell="E8" sqref="E8"/>
    </sheetView>
  </sheetViews>
  <sheetFormatPr defaultRowHeight="14.25" x14ac:dyDescent="0.2"/>
  <cols>
    <col min="1" max="1" width="9.140625" style="43"/>
    <col min="2" max="2" width="2.85546875" style="89" customWidth="1"/>
    <col min="3" max="3" width="2.85546875" style="266" customWidth="1"/>
    <col min="4" max="4" width="21.42578125" style="271" customWidth="1"/>
    <col min="5" max="5" width="27.85546875" style="43" customWidth="1"/>
    <col min="6" max="8" width="17.140625" style="43" customWidth="1"/>
    <col min="9" max="16384" width="9.140625" style="43"/>
  </cols>
  <sheetData>
    <row r="1" spans="2:12" ht="15.75" x14ac:dyDescent="0.2">
      <c r="B1" s="768" t="s">
        <v>324</v>
      </c>
      <c r="C1" s="769"/>
      <c r="D1" s="769"/>
      <c r="E1" s="769"/>
      <c r="F1" s="769"/>
      <c r="G1" s="769"/>
      <c r="H1" s="770"/>
      <c r="I1" s="268"/>
      <c r="J1" s="268"/>
      <c r="K1" s="268"/>
      <c r="L1" s="268"/>
    </row>
    <row r="2" spans="2:12" ht="15" x14ac:dyDescent="0.25">
      <c r="B2" s="574" t="s">
        <v>128</v>
      </c>
      <c r="C2" s="575"/>
      <c r="D2" s="575"/>
      <c r="E2" s="575"/>
      <c r="F2" s="551">
        <f>'A. Project Summary'!E6</f>
        <v>0</v>
      </c>
      <c r="G2" s="551"/>
      <c r="H2" s="552"/>
      <c r="I2" s="269"/>
      <c r="J2" s="269"/>
      <c r="K2" s="269"/>
      <c r="L2" s="269"/>
    </row>
    <row r="3" spans="2:12" x14ac:dyDescent="0.2">
      <c r="B3" s="576" t="s">
        <v>119</v>
      </c>
      <c r="C3" s="577"/>
      <c r="D3" s="577"/>
      <c r="E3" s="577"/>
      <c r="F3" s="578">
        <f>'A. Project Summary'!E8</f>
        <v>0</v>
      </c>
      <c r="G3" s="578"/>
      <c r="H3" s="579"/>
      <c r="I3" s="270"/>
      <c r="J3" s="270"/>
      <c r="K3" s="270"/>
      <c r="L3" s="270"/>
    </row>
    <row r="5" spans="2:12" ht="15" customHeight="1" x14ac:dyDescent="0.2">
      <c r="B5" s="608" t="s">
        <v>387</v>
      </c>
      <c r="C5" s="608"/>
      <c r="D5" s="608"/>
      <c r="E5" s="608"/>
      <c r="F5" s="608"/>
      <c r="G5" s="608"/>
      <c r="H5" s="608"/>
    </row>
    <row r="6" spans="2:12" ht="15" customHeight="1" x14ac:dyDescent="0.2">
      <c r="B6" s="450"/>
      <c r="C6" s="450"/>
      <c r="D6" s="450"/>
      <c r="E6" s="450"/>
      <c r="F6" s="450"/>
      <c r="G6" s="450"/>
      <c r="H6" s="450"/>
    </row>
    <row r="7" spans="2:12" ht="15" customHeight="1" x14ac:dyDescent="0.2">
      <c r="B7" s="465" t="s">
        <v>12</v>
      </c>
      <c r="C7" s="787" t="s">
        <v>686</v>
      </c>
      <c r="D7" s="787"/>
      <c r="E7" s="787"/>
      <c r="F7" s="787"/>
      <c r="G7" s="787"/>
      <c r="H7" s="788"/>
    </row>
    <row r="8" spans="2:12" ht="15" customHeight="1" x14ac:dyDescent="0.2">
      <c r="B8" s="450"/>
      <c r="C8" s="462" t="s">
        <v>24</v>
      </c>
      <c r="D8" s="463" t="s">
        <v>687</v>
      </c>
      <c r="E8" s="464"/>
      <c r="F8" s="808" t="s">
        <v>689</v>
      </c>
      <c r="G8" s="789"/>
      <c r="H8" s="471"/>
    </row>
    <row r="9" spans="2:12" ht="15" customHeight="1" x14ac:dyDescent="0.2">
      <c r="B9" s="450"/>
      <c r="C9" s="461" t="s">
        <v>29</v>
      </c>
      <c r="D9" s="789" t="s">
        <v>688</v>
      </c>
      <c r="E9" s="789"/>
      <c r="F9" s="789"/>
      <c r="G9" s="789"/>
      <c r="H9" s="790"/>
    </row>
    <row r="10" spans="2:12" ht="52.5" customHeight="1" x14ac:dyDescent="0.2">
      <c r="B10" s="450"/>
      <c r="C10" s="805"/>
      <c r="D10" s="806"/>
      <c r="E10" s="806"/>
      <c r="F10" s="806"/>
      <c r="G10" s="806"/>
      <c r="H10" s="807"/>
    </row>
    <row r="11" spans="2:12" ht="15" customHeight="1" x14ac:dyDescent="0.2">
      <c r="B11" s="453"/>
      <c r="C11" s="493"/>
      <c r="D11" s="493"/>
      <c r="E11" s="493"/>
      <c r="F11" s="493"/>
      <c r="G11" s="493"/>
      <c r="H11" s="493"/>
    </row>
    <row r="12" spans="2:12" ht="15" customHeight="1" x14ac:dyDescent="0.2">
      <c r="B12" s="475" t="s">
        <v>13</v>
      </c>
      <c r="C12" s="774" t="s">
        <v>691</v>
      </c>
      <c r="D12" s="774"/>
      <c r="E12" s="774"/>
      <c r="F12" s="774"/>
      <c r="G12" s="774"/>
      <c r="H12" s="775"/>
      <c r="I12" s="89"/>
      <c r="J12" s="266"/>
      <c r="K12" s="271"/>
    </row>
    <row r="13" spans="2:12" ht="15" customHeight="1" x14ac:dyDescent="0.2">
      <c r="B13" s="266"/>
      <c r="C13" s="796" t="s">
        <v>692</v>
      </c>
      <c r="D13" s="797"/>
      <c r="E13" s="798"/>
      <c r="F13" s="473" t="s">
        <v>693</v>
      </c>
      <c r="G13" s="474" t="s">
        <v>552</v>
      </c>
      <c r="H13" s="483" t="s">
        <v>694</v>
      </c>
      <c r="I13" s="89"/>
      <c r="J13" s="266"/>
      <c r="K13" s="271"/>
    </row>
    <row r="14" spans="2:12" ht="15" customHeight="1" x14ac:dyDescent="0.2">
      <c r="B14" s="452"/>
      <c r="C14" s="479" t="s">
        <v>24</v>
      </c>
      <c r="D14" s="799"/>
      <c r="E14" s="800"/>
      <c r="F14" s="477"/>
      <c r="G14" s="480"/>
      <c r="H14" s="484">
        <f>F14-(F14*G14)</f>
        <v>0</v>
      </c>
      <c r="J14" s="452"/>
      <c r="K14" s="271"/>
    </row>
    <row r="15" spans="2:12" ht="15" customHeight="1" x14ac:dyDescent="0.2">
      <c r="B15" s="452"/>
      <c r="C15" s="479" t="s">
        <v>28</v>
      </c>
      <c r="D15" s="799"/>
      <c r="E15" s="800"/>
      <c r="F15" s="477"/>
      <c r="G15" s="480"/>
      <c r="H15" s="484">
        <f t="shared" ref="H15:H21" si="0">F15-(F15*G15)</f>
        <v>0</v>
      </c>
      <c r="J15" s="452"/>
      <c r="K15" s="271"/>
    </row>
    <row r="16" spans="2:12" ht="15" customHeight="1" x14ac:dyDescent="0.2">
      <c r="B16" s="452"/>
      <c r="C16" s="479" t="s">
        <v>29</v>
      </c>
      <c r="D16" s="799"/>
      <c r="E16" s="800"/>
      <c r="F16" s="477"/>
      <c r="G16" s="480"/>
      <c r="H16" s="484">
        <f t="shared" si="0"/>
        <v>0</v>
      </c>
      <c r="J16" s="452"/>
      <c r="K16" s="271"/>
    </row>
    <row r="17" spans="2:11" ht="15" customHeight="1" x14ac:dyDescent="0.2">
      <c r="B17" s="452"/>
      <c r="C17" s="468" t="s">
        <v>30</v>
      </c>
      <c r="D17" s="801"/>
      <c r="E17" s="802"/>
      <c r="F17" s="481"/>
      <c r="G17" s="482"/>
      <c r="H17" s="484">
        <f t="shared" si="0"/>
        <v>0</v>
      </c>
      <c r="J17" s="452"/>
      <c r="K17" s="271"/>
    </row>
    <row r="18" spans="2:11" ht="15" customHeight="1" x14ac:dyDescent="0.2">
      <c r="B18" s="452"/>
      <c r="C18" s="479" t="s">
        <v>31</v>
      </c>
      <c r="D18" s="799"/>
      <c r="E18" s="799"/>
      <c r="F18" s="477"/>
      <c r="G18" s="478"/>
      <c r="H18" s="484">
        <f t="shared" si="0"/>
        <v>0</v>
      </c>
      <c r="J18" s="452"/>
      <c r="K18" s="271"/>
    </row>
    <row r="19" spans="2:11" ht="15" customHeight="1" x14ac:dyDescent="0.2">
      <c r="B19" s="452"/>
      <c r="C19" s="479" t="s">
        <v>33</v>
      </c>
      <c r="D19" s="799"/>
      <c r="E19" s="799"/>
      <c r="F19" s="477"/>
      <c r="G19" s="478"/>
      <c r="H19" s="484">
        <f t="shared" si="0"/>
        <v>0</v>
      </c>
      <c r="J19" s="452"/>
      <c r="K19" s="271"/>
    </row>
    <row r="20" spans="2:11" ht="15" customHeight="1" x14ac:dyDescent="0.2">
      <c r="B20" s="452"/>
      <c r="C20" s="479" t="s">
        <v>38</v>
      </c>
      <c r="D20" s="799"/>
      <c r="E20" s="799"/>
      <c r="F20" s="477"/>
      <c r="G20" s="478"/>
      <c r="H20" s="484">
        <f t="shared" si="0"/>
        <v>0</v>
      </c>
      <c r="J20" s="452"/>
      <c r="K20" s="271"/>
    </row>
    <row r="21" spans="2:11" ht="15" customHeight="1" x14ac:dyDescent="0.2">
      <c r="B21" s="452"/>
      <c r="C21" s="488" t="s">
        <v>39</v>
      </c>
      <c r="D21" s="818" t="s">
        <v>162</v>
      </c>
      <c r="E21" s="819"/>
      <c r="F21" s="486">
        <f>SUM(F14:F20)</f>
        <v>0</v>
      </c>
      <c r="G21" s="487"/>
      <c r="H21" s="485">
        <f t="shared" si="0"/>
        <v>0</v>
      </c>
      <c r="J21" s="452"/>
      <c r="K21" s="271"/>
    </row>
    <row r="22" spans="2:11" ht="15" customHeight="1" x14ac:dyDescent="0.2">
      <c r="B22" s="453"/>
      <c r="C22" s="453"/>
      <c r="D22" s="453"/>
      <c r="E22" s="453"/>
      <c r="F22" s="453"/>
      <c r="G22" s="453"/>
      <c r="H22" s="453"/>
    </row>
    <row r="23" spans="2:11" ht="15" customHeight="1" x14ac:dyDescent="0.2">
      <c r="B23" s="465" t="s">
        <v>14</v>
      </c>
      <c r="C23" s="811" t="s">
        <v>696</v>
      </c>
      <c r="D23" s="811"/>
      <c r="E23" s="811"/>
      <c r="F23" s="812"/>
      <c r="G23" s="813"/>
      <c r="H23" s="453"/>
    </row>
    <row r="24" spans="2:11" ht="15" customHeight="1" x14ac:dyDescent="0.2">
      <c r="B24" s="453"/>
      <c r="C24" s="490" t="s">
        <v>24</v>
      </c>
      <c r="D24" s="827" t="s">
        <v>697</v>
      </c>
      <c r="E24" s="828"/>
      <c r="F24" s="814"/>
      <c r="G24" s="815"/>
      <c r="H24" s="453"/>
    </row>
    <row r="25" spans="2:11" ht="15" customHeight="1" x14ac:dyDescent="0.2">
      <c r="B25" s="453"/>
      <c r="C25" s="490" t="s">
        <v>28</v>
      </c>
      <c r="D25" s="827" t="s">
        <v>698</v>
      </c>
      <c r="E25" s="828"/>
      <c r="F25" s="816"/>
      <c r="G25" s="817"/>
      <c r="H25" s="453"/>
    </row>
    <row r="26" spans="2:11" ht="11.25" customHeight="1" x14ac:dyDescent="0.2">
      <c r="B26" s="453"/>
      <c r="C26" s="809" t="s">
        <v>29</v>
      </c>
      <c r="D26" s="803" t="s">
        <v>699</v>
      </c>
      <c r="E26" s="803"/>
      <c r="F26" s="491" t="s">
        <v>701</v>
      </c>
      <c r="G26" s="491" t="s">
        <v>702</v>
      </c>
      <c r="H26" s="453"/>
    </row>
    <row r="27" spans="2:11" ht="15" customHeight="1" x14ac:dyDescent="0.2">
      <c r="B27" s="453"/>
      <c r="C27" s="810"/>
      <c r="D27" s="804"/>
      <c r="E27" s="804"/>
      <c r="F27" s="492"/>
      <c r="G27" s="492"/>
      <c r="H27" s="453"/>
    </row>
    <row r="28" spans="2:11" ht="15" customHeight="1" x14ac:dyDescent="0.2">
      <c r="B28" s="453"/>
      <c r="C28" s="490" t="s">
        <v>30</v>
      </c>
      <c r="D28" s="827" t="s">
        <v>700</v>
      </c>
      <c r="E28" s="828"/>
      <c r="F28" s="794"/>
      <c r="G28" s="795"/>
      <c r="H28" s="453"/>
    </row>
    <row r="29" spans="2:11" ht="15" customHeight="1" x14ac:dyDescent="0.2">
      <c r="B29" s="452"/>
      <c r="C29" s="452"/>
      <c r="D29" s="452"/>
      <c r="E29" s="452"/>
      <c r="F29" s="452"/>
      <c r="G29" s="452"/>
      <c r="H29" s="452"/>
      <c r="J29" s="452"/>
      <c r="K29" s="271"/>
    </row>
    <row r="30" spans="2:11" ht="15" x14ac:dyDescent="0.25">
      <c r="B30" s="236" t="s">
        <v>15</v>
      </c>
      <c r="C30" s="774" t="s">
        <v>356</v>
      </c>
      <c r="D30" s="774"/>
      <c r="E30" s="774"/>
      <c r="F30" s="774"/>
      <c r="G30" s="774"/>
      <c r="H30" s="775"/>
      <c r="I30" s="89"/>
      <c r="J30" s="266"/>
      <c r="K30" s="271"/>
    </row>
    <row r="31" spans="2:11" x14ac:dyDescent="0.2">
      <c r="B31" s="297"/>
      <c r="C31" s="776" t="s">
        <v>357</v>
      </c>
      <c r="D31" s="776"/>
      <c r="E31" s="776"/>
      <c r="F31" s="776"/>
      <c r="G31" s="776"/>
      <c r="H31" s="777"/>
      <c r="I31" s="89"/>
      <c r="J31" s="266"/>
      <c r="K31" s="271"/>
    </row>
    <row r="32" spans="2:11" ht="90" customHeight="1" x14ac:dyDescent="0.2">
      <c r="B32" s="784"/>
      <c r="C32" s="785"/>
      <c r="D32" s="785"/>
      <c r="E32" s="785"/>
      <c r="F32" s="785"/>
      <c r="G32" s="785"/>
      <c r="H32" s="786"/>
      <c r="I32" s="89"/>
      <c r="J32" s="266"/>
      <c r="K32" s="271"/>
    </row>
    <row r="33" spans="2:11" ht="15" customHeight="1" x14ac:dyDescent="0.2">
      <c r="B33" s="466"/>
      <c r="C33" s="466"/>
      <c r="D33" s="466"/>
      <c r="E33" s="466"/>
      <c r="F33" s="466"/>
      <c r="G33" s="466"/>
      <c r="H33" s="466"/>
      <c r="I33" s="89"/>
      <c r="J33" s="266"/>
      <c r="K33" s="271"/>
    </row>
    <row r="34" spans="2:11" ht="15" customHeight="1" x14ac:dyDescent="0.2">
      <c r="B34" s="475" t="s">
        <v>56</v>
      </c>
      <c r="C34" s="822" t="s">
        <v>690</v>
      </c>
      <c r="D34" s="822"/>
      <c r="E34" s="822"/>
      <c r="F34" s="822"/>
      <c r="G34" s="823"/>
      <c r="H34" s="489"/>
      <c r="J34" s="452"/>
      <c r="K34" s="271"/>
    </row>
    <row r="35" spans="2:11" ht="15" customHeight="1" x14ac:dyDescent="0.2">
      <c r="B35" s="452"/>
      <c r="C35" s="824" t="s">
        <v>695</v>
      </c>
      <c r="D35" s="825"/>
      <c r="E35" s="825"/>
      <c r="F35" s="825"/>
      <c r="G35" s="826"/>
      <c r="H35" s="476"/>
      <c r="J35" s="452"/>
      <c r="K35" s="271"/>
    </row>
    <row r="36" spans="2:11" ht="15" customHeight="1" x14ac:dyDescent="0.2">
      <c r="B36" s="452"/>
      <c r="C36" s="479" t="s">
        <v>24</v>
      </c>
      <c r="D36" s="820" t="s">
        <v>707</v>
      </c>
      <c r="E36" s="820"/>
      <c r="F36" s="821"/>
      <c r="G36" s="496">
        <f>F28</f>
        <v>0</v>
      </c>
      <c r="H36" s="476"/>
      <c r="J36" s="452"/>
      <c r="K36" s="271"/>
    </row>
    <row r="37" spans="2:11" ht="15" customHeight="1" x14ac:dyDescent="0.2">
      <c r="B37" s="452"/>
      <c r="C37" s="479" t="s">
        <v>28</v>
      </c>
      <c r="D37" s="820" t="s">
        <v>704</v>
      </c>
      <c r="E37" s="820"/>
      <c r="F37" s="821"/>
      <c r="G37" s="495"/>
      <c r="H37" s="476"/>
      <c r="J37" s="452"/>
      <c r="K37" s="271"/>
    </row>
    <row r="38" spans="2:11" ht="15" customHeight="1" x14ac:dyDescent="0.2">
      <c r="B38" s="452"/>
      <c r="C38" s="488" t="s">
        <v>29</v>
      </c>
      <c r="D38" s="818" t="s">
        <v>703</v>
      </c>
      <c r="E38" s="818"/>
      <c r="F38" s="819"/>
      <c r="G38" s="497">
        <f>G36-G37</f>
        <v>0</v>
      </c>
      <c r="H38" s="352"/>
      <c r="J38" s="452"/>
      <c r="K38" s="271"/>
    </row>
    <row r="39" spans="2:11" ht="15" customHeight="1" x14ac:dyDescent="0.2">
      <c r="B39" s="452"/>
      <c r="C39" s="824" t="s">
        <v>705</v>
      </c>
      <c r="D39" s="825"/>
      <c r="E39" s="825"/>
      <c r="F39" s="825"/>
      <c r="G39" s="826"/>
      <c r="H39" s="352"/>
      <c r="J39" s="452"/>
      <c r="K39" s="271"/>
    </row>
    <row r="40" spans="2:11" ht="15" customHeight="1" x14ac:dyDescent="0.2">
      <c r="B40" s="452"/>
      <c r="C40" s="479" t="s">
        <v>30</v>
      </c>
      <c r="D40" s="820" t="s">
        <v>706</v>
      </c>
      <c r="E40" s="820"/>
      <c r="F40" s="821"/>
      <c r="G40" s="494">
        <f>AllUnits</f>
        <v>0</v>
      </c>
      <c r="H40" s="352"/>
      <c r="J40" s="452"/>
      <c r="K40" s="271"/>
    </row>
    <row r="41" spans="2:11" ht="15" customHeight="1" x14ac:dyDescent="0.2">
      <c r="B41" s="452"/>
      <c r="C41" s="479" t="s">
        <v>31</v>
      </c>
      <c r="D41" s="820" t="s">
        <v>708</v>
      </c>
      <c r="E41" s="820"/>
      <c r="F41" s="821"/>
      <c r="G41" s="496">
        <f>F28</f>
        <v>0</v>
      </c>
      <c r="H41" s="352"/>
      <c r="J41" s="452"/>
      <c r="K41" s="271"/>
    </row>
    <row r="42" spans="2:11" ht="15" customHeight="1" x14ac:dyDescent="0.2">
      <c r="B42" s="452"/>
      <c r="C42" s="488" t="s">
        <v>33</v>
      </c>
      <c r="D42" s="818" t="s">
        <v>709</v>
      </c>
      <c r="E42" s="818"/>
      <c r="F42" s="819"/>
      <c r="G42" s="487" t="e">
        <f>G40/G41</f>
        <v>#DIV/0!</v>
      </c>
      <c r="H42" s="352"/>
      <c r="J42" s="452"/>
      <c r="K42" s="271"/>
    </row>
    <row r="43" spans="2:11" ht="15" customHeight="1" x14ac:dyDescent="0.2">
      <c r="B43" s="472"/>
      <c r="C43" s="472"/>
      <c r="D43" s="472"/>
      <c r="E43" s="472"/>
      <c r="F43" s="472"/>
      <c r="G43" s="472"/>
      <c r="H43" s="472"/>
      <c r="J43" s="452"/>
      <c r="K43" s="271"/>
    </row>
    <row r="44" spans="2:11" ht="15" x14ac:dyDescent="0.25">
      <c r="B44" s="236"/>
      <c r="C44" s="774" t="s">
        <v>358</v>
      </c>
      <c r="D44" s="774"/>
      <c r="E44" s="774"/>
      <c r="F44" s="774"/>
      <c r="G44" s="774"/>
      <c r="H44" s="775"/>
      <c r="I44" s="89"/>
      <c r="J44" s="266"/>
      <c r="K44" s="271"/>
    </row>
    <row r="45" spans="2:11" ht="30" customHeight="1" x14ac:dyDescent="0.2">
      <c r="B45" s="297"/>
      <c r="C45" s="720" t="s">
        <v>359</v>
      </c>
      <c r="D45" s="720"/>
      <c r="E45" s="720"/>
      <c r="F45" s="720"/>
      <c r="G45" s="720"/>
      <c r="H45" s="721"/>
      <c r="I45" s="89"/>
      <c r="J45" s="266"/>
      <c r="K45" s="271"/>
    </row>
    <row r="46" spans="2:11" ht="90" customHeight="1" x14ac:dyDescent="0.2">
      <c r="B46" s="771"/>
      <c r="C46" s="772"/>
      <c r="D46" s="772"/>
      <c r="E46" s="772"/>
      <c r="F46" s="772"/>
      <c r="G46" s="772"/>
      <c r="H46" s="773"/>
      <c r="I46" s="89"/>
      <c r="J46" s="266"/>
      <c r="K46" s="271"/>
    </row>
    <row r="47" spans="2:11" ht="15" customHeight="1" x14ac:dyDescent="0.2">
      <c r="B47" s="467"/>
      <c r="C47" s="467"/>
      <c r="D47" s="467"/>
      <c r="E47" s="467"/>
      <c r="F47" s="467"/>
      <c r="G47" s="467"/>
      <c r="H47" s="467"/>
      <c r="J47" s="452"/>
      <c r="K47" s="271"/>
    </row>
    <row r="48" spans="2:11" ht="15" x14ac:dyDescent="0.25">
      <c r="B48" s="236"/>
      <c r="C48" s="774" t="s">
        <v>360</v>
      </c>
      <c r="D48" s="774"/>
      <c r="E48" s="774"/>
      <c r="F48" s="774"/>
      <c r="G48" s="774"/>
      <c r="H48" s="775"/>
      <c r="I48" s="89"/>
      <c r="J48" s="266"/>
      <c r="K48" s="271"/>
    </row>
    <row r="49" spans="2:11" s="36" customFormat="1" ht="15" customHeight="1" x14ac:dyDescent="0.25">
      <c r="B49" s="305"/>
      <c r="C49" s="778" t="s">
        <v>361</v>
      </c>
      <c r="D49" s="779"/>
      <c r="E49" s="779"/>
      <c r="F49" s="779"/>
      <c r="G49" s="779"/>
      <c r="H49" s="780"/>
      <c r="I49" s="305"/>
      <c r="J49" s="51"/>
      <c r="K49" s="306"/>
    </row>
    <row r="50" spans="2:11" ht="15" x14ac:dyDescent="0.2">
      <c r="C50" s="781" t="s">
        <v>362</v>
      </c>
      <c r="D50" s="782"/>
      <c r="E50" s="783"/>
      <c r="F50" s="781" t="s">
        <v>363</v>
      </c>
      <c r="G50" s="782"/>
      <c r="H50" s="783"/>
      <c r="I50" s="89"/>
      <c r="J50" s="266"/>
      <c r="K50" s="271"/>
    </row>
    <row r="51" spans="2:11" x14ac:dyDescent="0.2">
      <c r="C51" s="297" t="s">
        <v>24</v>
      </c>
      <c r="D51" s="301" t="s">
        <v>364</v>
      </c>
      <c r="E51" s="302"/>
      <c r="F51" s="523"/>
      <c r="G51" s="523"/>
      <c r="H51" s="524"/>
      <c r="I51" s="89"/>
      <c r="J51" s="266"/>
      <c r="K51" s="271"/>
    </row>
    <row r="52" spans="2:11" x14ac:dyDescent="0.2">
      <c r="C52" s="297" t="s">
        <v>28</v>
      </c>
      <c r="D52" s="301" t="s">
        <v>365</v>
      </c>
      <c r="E52" s="302"/>
      <c r="F52" s="523"/>
      <c r="G52" s="523"/>
      <c r="H52" s="524"/>
      <c r="I52" s="89"/>
      <c r="J52" s="266"/>
      <c r="K52" s="271"/>
    </row>
    <row r="53" spans="2:11" x14ac:dyDescent="0.2">
      <c r="C53" s="297" t="s">
        <v>29</v>
      </c>
      <c r="D53" s="301" t="s">
        <v>366</v>
      </c>
      <c r="E53" s="302"/>
      <c r="F53" s="523"/>
      <c r="G53" s="523"/>
      <c r="H53" s="524"/>
      <c r="I53" s="89"/>
      <c r="J53" s="266"/>
      <c r="K53" s="271"/>
    </row>
    <row r="54" spans="2:11" x14ac:dyDescent="0.2">
      <c r="C54" s="297" t="s">
        <v>30</v>
      </c>
      <c r="D54" s="301" t="s">
        <v>367</v>
      </c>
      <c r="E54" s="302"/>
      <c r="F54" s="523"/>
      <c r="G54" s="523"/>
      <c r="H54" s="524"/>
      <c r="I54" s="89"/>
      <c r="J54" s="266"/>
      <c r="K54" s="271"/>
    </row>
    <row r="55" spans="2:11" x14ac:dyDescent="0.2">
      <c r="C55" s="297" t="s">
        <v>31</v>
      </c>
      <c r="D55" s="301" t="s">
        <v>368</v>
      </c>
      <c r="E55" s="302"/>
      <c r="F55" s="523"/>
      <c r="G55" s="523"/>
      <c r="H55" s="524"/>
      <c r="I55" s="89"/>
      <c r="J55" s="266"/>
      <c r="K55" s="271"/>
    </row>
    <row r="56" spans="2:11" x14ac:dyDescent="0.2">
      <c r="C56" s="297" t="s">
        <v>33</v>
      </c>
      <c r="D56" s="301" t="s">
        <v>369</v>
      </c>
      <c r="E56" s="302"/>
      <c r="F56" s="523"/>
      <c r="G56" s="523"/>
      <c r="H56" s="524"/>
      <c r="I56" s="89"/>
      <c r="J56" s="266"/>
      <c r="K56" s="271"/>
    </row>
    <row r="57" spans="2:11" x14ac:dyDescent="0.2">
      <c r="C57" s="297" t="s">
        <v>38</v>
      </c>
      <c r="D57" s="301" t="s">
        <v>370</v>
      </c>
      <c r="E57" s="302"/>
      <c r="F57" s="523"/>
      <c r="G57" s="523"/>
      <c r="H57" s="524"/>
      <c r="I57" s="89"/>
      <c r="J57" s="266"/>
      <c r="K57" s="271"/>
    </row>
    <row r="58" spans="2:11" x14ac:dyDescent="0.2">
      <c r="C58" s="297" t="s">
        <v>39</v>
      </c>
      <c r="D58" s="301" t="s">
        <v>371</v>
      </c>
      <c r="E58" s="302"/>
      <c r="F58" s="523"/>
      <c r="G58" s="523"/>
      <c r="H58" s="524"/>
      <c r="I58" s="89"/>
      <c r="J58" s="266"/>
      <c r="K58" s="271"/>
    </row>
    <row r="59" spans="2:11" x14ac:dyDescent="0.2">
      <c r="C59" s="297" t="s">
        <v>45</v>
      </c>
      <c r="D59" s="301" t="s">
        <v>372</v>
      </c>
      <c r="E59" s="302"/>
      <c r="F59" s="523"/>
      <c r="G59" s="523"/>
      <c r="H59" s="524"/>
      <c r="I59" s="89"/>
      <c r="J59" s="266"/>
      <c r="K59" s="271"/>
    </row>
    <row r="60" spans="2:11" x14ac:dyDescent="0.2">
      <c r="C60" s="299" t="s">
        <v>59</v>
      </c>
      <c r="D60" s="303" t="s">
        <v>95</v>
      </c>
      <c r="E60" s="125"/>
      <c r="F60" s="791"/>
      <c r="G60" s="792"/>
      <c r="H60" s="793"/>
      <c r="I60" s="89"/>
      <c r="J60" s="266"/>
      <c r="K60" s="271"/>
    </row>
    <row r="61" spans="2:11" x14ac:dyDescent="0.2">
      <c r="C61" s="299" t="s">
        <v>263</v>
      </c>
      <c r="D61" s="303" t="s">
        <v>95</v>
      </c>
      <c r="E61" s="300"/>
      <c r="F61" s="791"/>
      <c r="G61" s="792"/>
      <c r="H61" s="793"/>
      <c r="I61" s="89"/>
      <c r="J61" s="266"/>
      <c r="K61" s="271"/>
    </row>
    <row r="62" spans="2:11" x14ac:dyDescent="0.2">
      <c r="B62" s="43"/>
      <c r="C62" s="74"/>
      <c r="D62" s="469"/>
      <c r="E62" s="74"/>
      <c r="F62" s="470"/>
      <c r="G62" s="470"/>
      <c r="H62" s="470"/>
      <c r="J62" s="452"/>
      <c r="K62" s="271"/>
    </row>
    <row r="63" spans="2:11" ht="15" x14ac:dyDescent="0.25">
      <c r="B63" s="236"/>
      <c r="C63" s="774" t="s">
        <v>373</v>
      </c>
      <c r="D63" s="774"/>
      <c r="E63" s="774"/>
      <c r="F63" s="774"/>
      <c r="G63" s="774"/>
      <c r="H63" s="775"/>
      <c r="I63" s="89"/>
      <c r="J63" s="266"/>
      <c r="K63" s="271"/>
    </row>
    <row r="64" spans="2:11" ht="15" customHeight="1" x14ac:dyDescent="0.2">
      <c r="C64" s="778" t="s">
        <v>374</v>
      </c>
      <c r="D64" s="779"/>
      <c r="E64" s="779"/>
      <c r="F64" s="779"/>
      <c r="G64" s="779"/>
      <c r="H64" s="780"/>
      <c r="I64" s="89"/>
      <c r="J64" s="266"/>
      <c r="K64" s="271"/>
    </row>
    <row r="65" spans="3:11" ht="15" x14ac:dyDescent="0.2">
      <c r="C65" s="781" t="s">
        <v>362</v>
      </c>
      <c r="D65" s="782"/>
      <c r="E65" s="783"/>
      <c r="F65" s="781" t="s">
        <v>375</v>
      </c>
      <c r="G65" s="782"/>
      <c r="H65" s="298" t="s">
        <v>376</v>
      </c>
      <c r="I65" s="89"/>
      <c r="J65" s="266"/>
      <c r="K65" s="271"/>
    </row>
    <row r="66" spans="3:11" x14ac:dyDescent="0.2">
      <c r="C66" s="297" t="s">
        <v>24</v>
      </c>
      <c r="D66" s="301" t="s">
        <v>377</v>
      </c>
      <c r="E66" s="302"/>
      <c r="F66" s="522"/>
      <c r="G66" s="524"/>
      <c r="H66" s="277"/>
      <c r="I66" s="89"/>
      <c r="J66" s="266"/>
      <c r="K66" s="271"/>
    </row>
    <row r="67" spans="3:11" x14ac:dyDescent="0.2">
      <c r="C67" s="297" t="s">
        <v>28</v>
      </c>
      <c r="D67" s="301" t="s">
        <v>378</v>
      </c>
      <c r="E67" s="302"/>
      <c r="F67" s="522"/>
      <c r="G67" s="524"/>
      <c r="H67" s="277"/>
      <c r="I67" s="89"/>
      <c r="J67" s="266"/>
      <c r="K67" s="271"/>
    </row>
    <row r="68" spans="3:11" x14ac:dyDescent="0.2">
      <c r="C68" s="297" t="s">
        <v>29</v>
      </c>
      <c r="D68" s="301" t="s">
        <v>379</v>
      </c>
      <c r="E68" s="302"/>
      <c r="F68" s="522"/>
      <c r="G68" s="524"/>
      <c r="H68" s="277"/>
      <c r="I68" s="89"/>
      <c r="J68" s="266"/>
      <c r="K68" s="271"/>
    </row>
    <row r="69" spans="3:11" x14ac:dyDescent="0.2">
      <c r="C69" s="297" t="s">
        <v>30</v>
      </c>
      <c r="D69" s="301" t="s">
        <v>380</v>
      </c>
      <c r="E69" s="302"/>
      <c r="F69" s="522"/>
      <c r="G69" s="524"/>
      <c r="H69" s="277"/>
      <c r="I69" s="89"/>
      <c r="J69" s="266"/>
      <c r="K69" s="271"/>
    </row>
    <row r="70" spans="3:11" x14ac:dyDescent="0.2">
      <c r="C70" s="297" t="s">
        <v>31</v>
      </c>
      <c r="D70" s="301" t="s">
        <v>381</v>
      </c>
      <c r="E70" s="302"/>
      <c r="F70" s="522"/>
      <c r="G70" s="524"/>
      <c r="H70" s="277"/>
      <c r="I70" s="89"/>
      <c r="J70" s="266"/>
      <c r="K70" s="271"/>
    </row>
    <row r="71" spans="3:11" x14ac:dyDescent="0.2">
      <c r="C71" s="297" t="s">
        <v>33</v>
      </c>
      <c r="D71" s="301" t="s">
        <v>382</v>
      </c>
      <c r="E71" s="302"/>
      <c r="F71" s="522"/>
      <c r="G71" s="524"/>
      <c r="H71" s="277"/>
      <c r="I71" s="89"/>
      <c r="J71" s="266"/>
      <c r="K71" s="271"/>
    </row>
    <row r="72" spans="3:11" x14ac:dyDescent="0.2">
      <c r="C72" s="297" t="s">
        <v>38</v>
      </c>
      <c r="D72" s="301" t="s">
        <v>383</v>
      </c>
      <c r="E72" s="302"/>
      <c r="F72" s="522"/>
      <c r="G72" s="524"/>
      <c r="H72" s="277"/>
      <c r="I72" s="89"/>
      <c r="J72" s="266"/>
      <c r="K72" s="271"/>
    </row>
    <row r="73" spans="3:11" x14ac:dyDescent="0.2">
      <c r="C73" s="297" t="s">
        <v>39</v>
      </c>
      <c r="D73" s="301" t="s">
        <v>384</v>
      </c>
      <c r="E73" s="302"/>
      <c r="F73" s="522"/>
      <c r="G73" s="524"/>
      <c r="H73" s="277"/>
      <c r="I73" s="89"/>
      <c r="J73" s="266"/>
      <c r="K73" s="271"/>
    </row>
    <row r="74" spans="3:11" x14ac:dyDescent="0.2">
      <c r="C74" s="297" t="s">
        <v>45</v>
      </c>
      <c r="D74" s="301" t="s">
        <v>385</v>
      </c>
      <c r="E74" s="302"/>
      <c r="F74" s="522"/>
      <c r="G74" s="524"/>
      <c r="H74" s="277"/>
      <c r="I74" s="89"/>
      <c r="J74" s="266"/>
      <c r="K74" s="271"/>
    </row>
    <row r="75" spans="3:11" x14ac:dyDescent="0.2">
      <c r="C75" s="299" t="s">
        <v>59</v>
      </c>
      <c r="D75" s="301" t="s">
        <v>369</v>
      </c>
      <c r="E75" s="302"/>
      <c r="F75" s="273"/>
      <c r="G75" s="274"/>
      <c r="H75" s="124"/>
      <c r="I75" s="89"/>
      <c r="J75" s="266"/>
      <c r="K75" s="271"/>
    </row>
    <row r="76" spans="3:11" x14ac:dyDescent="0.2">
      <c r="C76" s="299" t="s">
        <v>263</v>
      </c>
      <c r="D76" s="301" t="s">
        <v>368</v>
      </c>
      <c r="E76" s="302"/>
      <c r="F76" s="273"/>
      <c r="G76" s="274"/>
      <c r="H76" s="124"/>
      <c r="I76" s="89"/>
      <c r="J76" s="266"/>
      <c r="K76" s="271"/>
    </row>
    <row r="77" spans="3:11" x14ac:dyDescent="0.2">
      <c r="C77" s="299" t="s">
        <v>264</v>
      </c>
      <c r="D77" s="301" t="s">
        <v>386</v>
      </c>
      <c r="E77" s="302"/>
      <c r="F77" s="273"/>
      <c r="G77" s="274"/>
      <c r="H77" s="124"/>
      <c r="I77" s="89"/>
      <c r="J77" s="266"/>
      <c r="K77" s="271"/>
    </row>
    <row r="78" spans="3:11" x14ac:dyDescent="0.2">
      <c r="C78" s="299" t="s">
        <v>265</v>
      </c>
      <c r="D78" s="303" t="s">
        <v>95</v>
      </c>
      <c r="E78" s="125"/>
      <c r="F78" s="522"/>
      <c r="G78" s="524"/>
      <c r="H78" s="124"/>
      <c r="I78" s="89"/>
      <c r="J78" s="266"/>
      <c r="K78" s="271"/>
    </row>
    <row r="79" spans="3:11" x14ac:dyDescent="0.2">
      <c r="C79" s="297" t="s">
        <v>266</v>
      </c>
      <c r="D79" s="301" t="s">
        <v>95</v>
      </c>
      <c r="E79" s="125"/>
      <c r="F79" s="522"/>
      <c r="G79" s="524"/>
      <c r="H79" s="125"/>
      <c r="I79" s="89"/>
      <c r="J79" s="266"/>
      <c r="K79" s="271"/>
    </row>
  </sheetData>
  <sheetProtection algorithmName="SHA-512" hashValue="T8gkfqGT1AG8i7xnU/GutNXNPkB/V1iRgplAEsZifgdyl0+5NHPBaGNyk32fGvHoeCz6aAjf9Y5Syz+QkKimMg==" saltValue="wDW7n+fFPJkblkp/AzC8MQ==" spinCount="100000" sheet="1" objects="1" scenarios="1"/>
  <protectedRanges>
    <protectedRange sqref="E8 H8 C10:H10 D14:G20 F24:G25 F27:G28 B32:H32 B46:H46 F51:H61 E60:E61 F66:H79 E78:E79" name="EditableFields"/>
  </protectedRanges>
  <mergeCells count="74">
    <mergeCell ref="D19:E19"/>
    <mergeCell ref="D20:E20"/>
    <mergeCell ref="D21:E21"/>
    <mergeCell ref="D42:F42"/>
    <mergeCell ref="D41:F41"/>
    <mergeCell ref="D40:F40"/>
    <mergeCell ref="D38:F38"/>
    <mergeCell ref="D37:F37"/>
    <mergeCell ref="D36:F36"/>
    <mergeCell ref="C34:G34"/>
    <mergeCell ref="C35:G35"/>
    <mergeCell ref="C39:G39"/>
    <mergeCell ref="D24:E24"/>
    <mergeCell ref="D28:E28"/>
    <mergeCell ref="D25:E25"/>
    <mergeCell ref="F60:H60"/>
    <mergeCell ref="F61:H61"/>
    <mergeCell ref="C63:H63"/>
    <mergeCell ref="F28:G28"/>
    <mergeCell ref="C12:H12"/>
    <mergeCell ref="C13:E13"/>
    <mergeCell ref="D14:E14"/>
    <mergeCell ref="D15:E15"/>
    <mergeCell ref="D16:E16"/>
    <mergeCell ref="D17:E17"/>
    <mergeCell ref="D26:E27"/>
    <mergeCell ref="C26:C27"/>
    <mergeCell ref="C23:G23"/>
    <mergeCell ref="F24:G24"/>
    <mergeCell ref="F25:G25"/>
    <mergeCell ref="D18:E18"/>
    <mergeCell ref="C50:E50"/>
    <mergeCell ref="F51:H51"/>
    <mergeCell ref="F52:H52"/>
    <mergeCell ref="F53:H53"/>
    <mergeCell ref="C48:H48"/>
    <mergeCell ref="C49:H49"/>
    <mergeCell ref="F50:H50"/>
    <mergeCell ref="F78:G78"/>
    <mergeCell ref="F79:G79"/>
    <mergeCell ref="F73:G73"/>
    <mergeCell ref="F74:G74"/>
    <mergeCell ref="F70:G70"/>
    <mergeCell ref="F71:G71"/>
    <mergeCell ref="F72:G72"/>
    <mergeCell ref="F67:G67"/>
    <mergeCell ref="F68:G68"/>
    <mergeCell ref="F69:G69"/>
    <mergeCell ref="C64:H64"/>
    <mergeCell ref="F65:G65"/>
    <mergeCell ref="F66:G66"/>
    <mergeCell ref="C65:E65"/>
    <mergeCell ref="F57:H57"/>
    <mergeCell ref="F58:H58"/>
    <mergeCell ref="F59:H59"/>
    <mergeCell ref="F54:H54"/>
    <mergeCell ref="F55:H55"/>
    <mergeCell ref="F56:H56"/>
    <mergeCell ref="B1:H1"/>
    <mergeCell ref="B5:H5"/>
    <mergeCell ref="C45:H45"/>
    <mergeCell ref="B46:H46"/>
    <mergeCell ref="C30:H30"/>
    <mergeCell ref="C31:H31"/>
    <mergeCell ref="B2:E2"/>
    <mergeCell ref="B3:E3"/>
    <mergeCell ref="F2:H2"/>
    <mergeCell ref="F3:H3"/>
    <mergeCell ref="B32:H32"/>
    <mergeCell ref="C44:H44"/>
    <mergeCell ref="C7:H7"/>
    <mergeCell ref="D9:H9"/>
    <mergeCell ref="C10:H10"/>
    <mergeCell ref="F8:G8"/>
  </mergeCells>
  <dataValidations count="1">
    <dataValidation type="list" allowBlank="1" showInputMessage="1" showErrorMessage="1" sqref="H8" xr:uid="{A79C5053-2589-47F7-AA15-D727BCFE27BA}">
      <formula1>"Yes,No"</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Instructions</vt:lpstr>
      <vt:lpstr>A. Project Summary</vt:lpstr>
      <vt:lpstr>B. Project Schedule</vt:lpstr>
      <vt:lpstr>C. Rental Unit Breakdown</vt:lpstr>
      <vt:lpstr>D. Sources</vt:lpstr>
      <vt:lpstr>E. Uses</vt:lpstr>
      <vt:lpstr>F. HOME Budget</vt:lpstr>
      <vt:lpstr>G. Rental Pro Forma</vt:lpstr>
      <vt:lpstr>H. Market Analysis</vt:lpstr>
      <vt:lpstr>I. HOME Subsidy Limits</vt:lpstr>
      <vt:lpstr>AllUnits</vt:lpstr>
      <vt:lpstr>HOMEUnits</vt:lpstr>
      <vt:lpstr>'A. Project Summary'!Print_Area</vt:lpstr>
      <vt:lpstr>'C. Rental Unit Breakdown'!Print_Area</vt:lpstr>
      <vt:lpstr>'E. Uses'!Print_Area</vt:lpstr>
      <vt:lpstr>Instructions!Print_Area</vt:lpstr>
      <vt:lpstr>TotalHOMEUnits</vt:lpstr>
    </vt:vector>
  </TitlesOfParts>
  <Company>COEVC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Kempf, Korbett</dc:creator>
  <cp:lastModifiedBy>Kempf, Korbett</cp:lastModifiedBy>
  <cp:lastPrinted>2025-02-18T21:13:34Z</cp:lastPrinted>
  <dcterms:created xsi:type="dcterms:W3CDTF">2024-12-03T16:23:15Z</dcterms:created>
  <dcterms:modified xsi:type="dcterms:W3CDTF">2025-09-17T14:34:38Z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2024-12-03T16:33:51Z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f3c7146a-610c-4fe7-86d0-3e4647a01488</vt:lpwstr>
  </property>
  <property fmtid="{D5CDD505-2E9C-101B-9397-08002B2CF9AE}" pid="7" name="MSIP_Label_defa4170-0d19-0005-0004-bc88714345d2_ActionId">
    <vt:lpwstr>35624ca0-22d5-494d-9d0e-cd7f372ad936</vt:lpwstr>
  </property>
  <property fmtid="{D5CDD505-2E9C-101B-9397-08002B2CF9AE}" pid="8" name="MSIP_Label_defa4170-0d19-0005-0004-bc88714345d2_ContentBits">
    <vt:lpwstr>0</vt:lpwstr>
  </property>
</Properties>
</file>