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C:\Users\kkjackson\Documents\"/>
    </mc:Choice>
  </mc:AlternateContent>
  <xr:revisionPtr revIDLastSave="0" documentId="8_{48302B77-CFD3-49D6-A765-6C0C15B78F2E}" xr6:coauthVersionLast="36" xr6:coauthVersionMax="36" xr10:uidLastSave="{00000000-0000-0000-0000-000000000000}"/>
  <bookViews>
    <workbookView xWindow="1275" yWindow="90" windowWidth="13320" windowHeight="8085" tabRatio="859" xr2:uid="{00000000-000D-0000-FFFF-FFFF00000000}"/>
  </bookViews>
  <sheets>
    <sheet name="Sources &amp; Uses of Funds" sheetId="7" r:id="rId1"/>
    <sheet name="Homebuyer Development Costs" sheetId="1" r:id="rId2"/>
    <sheet name="Homebuyer Affordability" sheetId="2" r:id="rId3"/>
    <sheet name="HOME Funding Limits - Homebuyer" sheetId="4" r:id="rId4"/>
    <sheet name="Mortgage Calculator" sheetId="3" r:id="rId5"/>
    <sheet name="Rental Pro Forma" sheetId="11" r:id="rId6"/>
    <sheet name="HOME Funding Limits - Rental" sheetId="12" r:id="rId7"/>
    <sheet name="Market &amp; Housing Need" sheetId="6" r:id="rId8"/>
    <sheet name="Homebuyer Market Analysis" sheetId="5" r:id="rId9"/>
    <sheet name="Rental Market Analysi" sheetId="10" r:id="rId10"/>
  </sheets>
  <definedNames>
    <definedName name="_xlnm.Print_Area" localSheetId="3">'HOME Funding Limits - Homebuyer'!$A$1:$H$105</definedName>
    <definedName name="_xlnm.Print_Area" localSheetId="6">'HOME Funding Limits - Rental'!$A$1:$C$77</definedName>
    <definedName name="_xlnm.Print_Area" localSheetId="9">'Rental Market Analysi'!$A$1:$BV$90</definedName>
    <definedName name="_xlnm.Print_Area" localSheetId="0">'Sources &amp; Uses of Funds'!$A$1:$CF$286</definedName>
    <definedName name="Text16" localSheetId="7">'Market &amp; Housing Need'!#REF!</definedName>
    <definedName name="Text17" localSheetId="7">'Market &amp; Housing Need'!#REF!</definedName>
    <definedName name="Text18" localSheetId="7">'Market &amp; Housing Need'!#REF!</definedName>
    <definedName name="Text19" localSheetId="7">'Market &amp; Housing Need'!#REF!</definedName>
    <definedName name="Text20" localSheetId="7">'Market &amp; Housing Need'!#REF!</definedName>
    <definedName name="Text21" localSheetId="7">'Market &amp; Housing Need'!#REF!</definedName>
    <definedName name="Text22" localSheetId="7">'Market &amp; Housing Need'!#REF!</definedName>
    <definedName name="Text23" localSheetId="7">'Market &amp; Housing Need'!#REF!</definedName>
    <definedName name="Text24" localSheetId="7">'Market &amp; Housing Need'!#REF!</definedName>
    <definedName name="Text25" localSheetId="7">'Market &amp; Housing Need'!#REF!</definedName>
    <definedName name="Text26" localSheetId="7">'Market &amp; Housing Need'!#REF!</definedName>
    <definedName name="Text27" localSheetId="7">'Market &amp; Housing Need'!#REF!</definedName>
    <definedName name="Text28" localSheetId="7">'Market &amp; Housing Need'!$B$99</definedName>
    <definedName name="Text29" localSheetId="7">'Market &amp; Housing Need'!$B$100</definedName>
    <definedName name="Text30" localSheetId="7">'Market &amp; Housing Need'!$B$101</definedName>
    <definedName name="Text31" localSheetId="7">'Market &amp; Housing Need'!$B$102</definedName>
    <definedName name="Text32" localSheetId="7">'Market &amp; Housing Need'!$B$103</definedName>
    <definedName name="Text33" localSheetId="7">'Market &amp; Housing Need'!$B$104</definedName>
    <definedName name="Text34" localSheetId="7">'Market &amp; Housing Need'!$B$105</definedName>
    <definedName name="Text52" localSheetId="7">'Market &amp; Housing Need'!#REF!</definedName>
    <definedName name="Text53" localSheetId="7">'Market &amp; Housing Need'!$B$110</definedName>
    <definedName name="Text54" localSheetId="7">'Market &amp; Housing Need'!$B$111</definedName>
    <definedName name="Text55" localSheetId="7">'Market &amp; Housing Need'!$B$112</definedName>
    <definedName name="Text56" localSheetId="7">'Market &amp; Housing Need'!$B$113</definedName>
    <definedName name="Text57" localSheetId="7">'Market &amp; Housing Need'!$B$114</definedName>
    <definedName name="Text58" localSheetId="7">'Market &amp; Housing Need'!$B$115</definedName>
    <definedName name="Text59" localSheetId="7">'Market &amp; Housing Need'!$B$116</definedName>
    <definedName name="Text60" localSheetId="7">'Market &amp; Housing Need'!$B$117</definedName>
    <definedName name="Text61" localSheetId="7">'Market &amp; Housing Need'!$B$118</definedName>
    <definedName name="Text62" localSheetId="7">'Market &amp; Housing Need'!$B$119</definedName>
    <definedName name="Text63" localSheetId="7">'Market &amp; Housing Need'!$B$120</definedName>
    <definedName name="Text64" localSheetId="7">'Market &amp; Housing Need'!$D$110</definedName>
    <definedName name="Text65" localSheetId="7">'Market &amp; Housing Need'!$D$111</definedName>
    <definedName name="Text66" localSheetId="7">'Market &amp; Housing Need'!$D$112</definedName>
    <definedName name="Text67" localSheetId="7">'Market &amp; Housing Need'!$D$113</definedName>
    <definedName name="Text68" localSheetId="7">'Market &amp; Housing Need'!$D$114</definedName>
    <definedName name="Text69" localSheetId="7">'Market &amp; Housing Need'!$D$115</definedName>
    <definedName name="Text70" localSheetId="7">'Market &amp; Housing Need'!$D$116</definedName>
    <definedName name="Text71" localSheetId="7">'Market &amp; Housing Need'!$D$117</definedName>
    <definedName name="Text72" localSheetId="7">'Market &amp; Housing Need'!$D$118</definedName>
    <definedName name="Text73" localSheetId="7">'Market &amp; Housing Need'!$D$119</definedName>
    <definedName name="Text74" localSheetId="7">'Market &amp; Housing Need'!$D$120</definedName>
    <definedName name="Text75" localSheetId="7">'Market &amp; Housing Need'!$A$123</definedName>
    <definedName name="Text77" localSheetId="7">'Market &amp; Housing Need'!$A$131</definedName>
    <definedName name="YesNo">#REF!</definedName>
  </definedNames>
  <calcPr calcId="191029"/>
</workbook>
</file>

<file path=xl/calcChain.xml><?xml version="1.0" encoding="utf-8"?>
<calcChain xmlns="http://schemas.openxmlformats.org/spreadsheetml/2006/main">
  <c r="G88" i="4" l="1"/>
  <c r="F88" i="4"/>
  <c r="E88" i="4"/>
  <c r="D88" i="4"/>
  <c r="C88" i="4"/>
  <c r="B88" i="4"/>
  <c r="AZ54" i="10" l="1"/>
  <c r="A1" i="4"/>
  <c r="A1" i="10"/>
  <c r="A1" i="5"/>
  <c r="A1" i="6"/>
  <c r="A40" i="2"/>
  <c r="A1" i="3"/>
  <c r="A1" i="1"/>
  <c r="A63" i="4" s="1"/>
  <c r="A1" i="11" s="1"/>
  <c r="BF38" i="10"/>
  <c r="BF42" i="10"/>
  <c r="AZ57" i="10"/>
  <c r="AZ60" i="10"/>
  <c r="AZ63" i="10"/>
  <c r="AZ66" i="10"/>
  <c r="AX77" i="10"/>
  <c r="AX88" i="10"/>
  <c r="AX90" i="10" s="1"/>
  <c r="H83" i="4"/>
  <c r="H85" i="4"/>
  <c r="D233" i="11"/>
  <c r="D124" i="11"/>
  <c r="D141" i="11"/>
  <c r="D158" i="11"/>
  <c r="D176" i="11"/>
  <c r="D193" i="11"/>
  <c r="D210" i="11"/>
  <c r="S140" i="7"/>
  <c r="H271" i="11"/>
  <c r="C274" i="11"/>
  <c r="C266" i="11"/>
  <c r="C210" i="11"/>
  <c r="G209" i="11"/>
  <c r="G208" i="11"/>
  <c r="G207" i="11"/>
  <c r="G206" i="11"/>
  <c r="G205" i="11"/>
  <c r="D21" i="11"/>
  <c r="H10" i="11"/>
  <c r="F116" i="11"/>
  <c r="G11" i="11"/>
  <c r="G13" i="11"/>
  <c r="G15" i="11"/>
  <c r="G17" i="11"/>
  <c r="G19" i="11"/>
  <c r="G21" i="11"/>
  <c r="G23" i="11"/>
  <c r="D23" i="11"/>
  <c r="H23" i="11" s="1"/>
  <c r="E24" i="11"/>
  <c r="F24" i="11"/>
  <c r="G24" i="11"/>
  <c r="F11" i="11"/>
  <c r="F13" i="11"/>
  <c r="F15" i="11"/>
  <c r="F17" i="11"/>
  <c r="F19" i="11"/>
  <c r="F21" i="11"/>
  <c r="F23" i="11"/>
  <c r="E23" i="11"/>
  <c r="E21" i="11"/>
  <c r="E19" i="11"/>
  <c r="E17" i="11"/>
  <c r="E15" i="11"/>
  <c r="E13" i="11"/>
  <c r="E11" i="11"/>
  <c r="D19" i="11"/>
  <c r="D17" i="11"/>
  <c r="D15" i="11"/>
  <c r="D13" i="11"/>
  <c r="H13" i="11"/>
  <c r="D11" i="11"/>
  <c r="C25" i="11"/>
  <c r="C24" i="11"/>
  <c r="D24" i="11"/>
  <c r="H24" i="11" s="1"/>
  <c r="H274" i="11" s="1"/>
  <c r="H20" i="11"/>
  <c r="F202" i="11" s="1"/>
  <c r="G360" i="11"/>
  <c r="G371" i="11"/>
  <c r="G358" i="11"/>
  <c r="G354" i="11"/>
  <c r="E297" i="11"/>
  <c r="F297" i="11"/>
  <c r="G297" i="11" s="1"/>
  <c r="H297" i="11" s="1"/>
  <c r="D313" i="11" s="1"/>
  <c r="E313" i="11" s="1"/>
  <c r="F313" i="11" s="1"/>
  <c r="G313" i="11" s="1"/>
  <c r="H313" i="11" s="1"/>
  <c r="D329" i="11" s="1"/>
  <c r="E329" i="11" s="1"/>
  <c r="F329" i="11" s="1"/>
  <c r="G329" i="11" s="1"/>
  <c r="H329" i="11" s="1"/>
  <c r="C233" i="11"/>
  <c r="G232" i="11"/>
  <c r="G231" i="11"/>
  <c r="G230" i="11"/>
  <c r="G229" i="11"/>
  <c r="G228" i="11"/>
  <c r="C193" i="11"/>
  <c r="G192" i="11"/>
  <c r="G191" i="11"/>
  <c r="G190" i="11"/>
  <c r="G189" i="11"/>
  <c r="G188" i="11"/>
  <c r="C176" i="11"/>
  <c r="G175" i="11"/>
  <c r="G174" i="11"/>
  <c r="G173" i="11"/>
  <c r="G172" i="11"/>
  <c r="G171" i="11"/>
  <c r="C158" i="11"/>
  <c r="G157" i="11"/>
  <c r="G156" i="11"/>
  <c r="G155" i="11"/>
  <c r="G154" i="11"/>
  <c r="G162" i="11"/>
  <c r="G164" i="11" s="1"/>
  <c r="G245" i="11" s="1"/>
  <c r="G153" i="11"/>
  <c r="C141" i="11"/>
  <c r="G140" i="11"/>
  <c r="G139" i="11"/>
  <c r="G138" i="11"/>
  <c r="G137" i="11"/>
  <c r="G136" i="11"/>
  <c r="C124" i="11"/>
  <c r="G123" i="11"/>
  <c r="G122" i="11"/>
  <c r="G128" i="11" s="1"/>
  <c r="G130" i="11" s="1"/>
  <c r="G243" i="11" s="1"/>
  <c r="G121" i="11"/>
  <c r="G120" i="11"/>
  <c r="G119" i="11"/>
  <c r="O238" i="7"/>
  <c r="AA265" i="7"/>
  <c r="AA266" i="7" s="1"/>
  <c r="S248" i="7"/>
  <c r="BX174" i="7"/>
  <c r="BX180" i="7"/>
  <c r="AP223" i="7"/>
  <c r="AA63" i="7"/>
  <c r="AM154" i="7"/>
  <c r="O254" i="7"/>
  <c r="C57" i="12"/>
  <c r="C41" i="12"/>
  <c r="C43" i="12"/>
  <c r="C76" i="12"/>
  <c r="C70" i="12"/>
  <c r="C64" i="12"/>
  <c r="C58" i="12"/>
  <c r="C59" i="12" s="1"/>
  <c r="C75" i="12"/>
  <c r="C69" i="12"/>
  <c r="C63" i="12"/>
  <c r="C52" i="12"/>
  <c r="C51" i="12"/>
  <c r="H91" i="4"/>
  <c r="F7" i="5"/>
  <c r="F9" i="5"/>
  <c r="F11" i="5"/>
  <c r="D39" i="5"/>
  <c r="H12" i="11"/>
  <c r="F133" i="11"/>
  <c r="H14" i="11"/>
  <c r="F150" i="11" s="1"/>
  <c r="H16" i="11"/>
  <c r="H18" i="11"/>
  <c r="F185" i="11" s="1"/>
  <c r="H22" i="11"/>
  <c r="F225" i="11"/>
  <c r="E46" i="11"/>
  <c r="H44" i="11" s="1"/>
  <c r="E69" i="11"/>
  <c r="E95" i="11"/>
  <c r="E96" i="11"/>
  <c r="F69" i="11"/>
  <c r="F101" i="11" s="1"/>
  <c r="F102" i="11" s="1"/>
  <c r="G69" i="11"/>
  <c r="G92" i="11" s="1"/>
  <c r="G93" i="11" s="1"/>
  <c r="H69" i="11"/>
  <c r="H101" i="11"/>
  <c r="H102" i="11" s="1"/>
  <c r="I69" i="11"/>
  <c r="I92" i="11"/>
  <c r="I93" i="11"/>
  <c r="E101" i="11"/>
  <c r="E102" i="11"/>
  <c r="C5" i="3"/>
  <c r="C6" i="3"/>
  <c r="B4" i="4"/>
  <c r="B5" i="4"/>
  <c r="B9" i="4"/>
  <c r="C9" i="4"/>
  <c r="D9" i="4"/>
  <c r="E9" i="4"/>
  <c r="F9" i="4"/>
  <c r="G9" i="4"/>
  <c r="H9" i="4"/>
  <c r="B11" i="4"/>
  <c r="C11" i="4"/>
  <c r="D11" i="4"/>
  <c r="E11" i="4"/>
  <c r="F11" i="4"/>
  <c r="G11" i="4"/>
  <c r="G14" i="4"/>
  <c r="H11" i="4"/>
  <c r="B13" i="4"/>
  <c r="C13" i="4"/>
  <c r="D13" i="4"/>
  <c r="E13" i="4"/>
  <c r="F13" i="4"/>
  <c r="G13" i="4"/>
  <c r="H13" i="4"/>
  <c r="B26" i="4"/>
  <c r="C26" i="4"/>
  <c r="D26" i="4"/>
  <c r="E26" i="4"/>
  <c r="F26" i="4"/>
  <c r="G26" i="4"/>
  <c r="H26" i="4"/>
  <c r="B27" i="4"/>
  <c r="C27" i="4"/>
  <c r="D27" i="4"/>
  <c r="E27" i="4"/>
  <c r="F27" i="4"/>
  <c r="G27" i="4"/>
  <c r="H27" i="4"/>
  <c r="B29" i="4"/>
  <c r="C29" i="4"/>
  <c r="D29" i="4"/>
  <c r="E29" i="4"/>
  <c r="F29" i="4"/>
  <c r="G29" i="4"/>
  <c r="H29" i="4"/>
  <c r="G47" i="4"/>
  <c r="G99" i="4" s="1"/>
  <c r="B66" i="4"/>
  <c r="B67" i="4"/>
  <c r="B71" i="4"/>
  <c r="C71" i="4"/>
  <c r="D71" i="4"/>
  <c r="E71" i="4"/>
  <c r="F71" i="4"/>
  <c r="G71" i="4"/>
  <c r="H71" i="4"/>
  <c r="B73" i="4"/>
  <c r="C73" i="4"/>
  <c r="D73" i="4"/>
  <c r="E73" i="4"/>
  <c r="F73" i="4"/>
  <c r="G73" i="4"/>
  <c r="H73" i="4"/>
  <c r="B75" i="4"/>
  <c r="C75" i="4"/>
  <c r="D75" i="4"/>
  <c r="E75" i="4"/>
  <c r="F75" i="4"/>
  <c r="G75" i="4"/>
  <c r="H75" i="4"/>
  <c r="H88" i="4"/>
  <c r="H89" i="4"/>
  <c r="B91" i="4"/>
  <c r="C91" i="4"/>
  <c r="D91" i="4"/>
  <c r="E91" i="4"/>
  <c r="F91" i="4"/>
  <c r="G91" i="4"/>
  <c r="B4" i="2"/>
  <c r="B5" i="2"/>
  <c r="B8" i="2"/>
  <c r="C8" i="2"/>
  <c r="D8" i="2"/>
  <c r="E8" i="2"/>
  <c r="F8" i="2"/>
  <c r="G8" i="2"/>
  <c r="H8" i="2"/>
  <c r="B14" i="2"/>
  <c r="C14" i="2"/>
  <c r="D14" i="2"/>
  <c r="E14" i="2"/>
  <c r="F14" i="2"/>
  <c r="G14" i="2"/>
  <c r="H14" i="2"/>
  <c r="B15" i="2"/>
  <c r="C15" i="2"/>
  <c r="D15" i="2"/>
  <c r="E15" i="2"/>
  <c r="F15" i="2"/>
  <c r="G15" i="2"/>
  <c r="H15" i="2"/>
  <c r="B16" i="2"/>
  <c r="B21" i="4" s="1"/>
  <c r="B23" i="4" s="1"/>
  <c r="C16" i="2"/>
  <c r="D16" i="2"/>
  <c r="D21" i="4" s="1"/>
  <c r="D23" i="4" s="1"/>
  <c r="E16" i="2"/>
  <c r="E27" i="2" s="1"/>
  <c r="E21" i="4"/>
  <c r="E23" i="4" s="1"/>
  <c r="F16" i="2"/>
  <c r="F12" i="4"/>
  <c r="F14" i="4" s="1"/>
  <c r="G16" i="2"/>
  <c r="G12" i="4"/>
  <c r="H17" i="2"/>
  <c r="B21" i="2"/>
  <c r="B22" i="2" s="1"/>
  <c r="B25" i="2" s="1"/>
  <c r="C21" i="2"/>
  <c r="C22" i="2" s="1"/>
  <c r="C25" i="2" s="1"/>
  <c r="D21" i="2"/>
  <c r="D22" i="2"/>
  <c r="D25" i="2" s="1"/>
  <c r="E21" i="2"/>
  <c r="E22" i="2"/>
  <c r="E25" i="2"/>
  <c r="F21" i="2"/>
  <c r="F22" i="2" s="1"/>
  <c r="F25" i="2" s="1"/>
  <c r="G21" i="2"/>
  <c r="G22" i="2" s="1"/>
  <c r="G25" i="2" s="1"/>
  <c r="H21" i="2"/>
  <c r="H22" i="2"/>
  <c r="H25" i="2" s="1"/>
  <c r="B27" i="2"/>
  <c r="B29" i="2"/>
  <c r="B34" i="2"/>
  <c r="B35" i="2"/>
  <c r="B36" i="2" s="1"/>
  <c r="C29" i="2"/>
  <c r="C34" i="2"/>
  <c r="C35" i="2"/>
  <c r="C36" i="2" s="1"/>
  <c r="D29" i="2"/>
  <c r="D34" i="2"/>
  <c r="E29" i="2"/>
  <c r="E34" i="2" s="1"/>
  <c r="F29" i="2"/>
  <c r="F34" i="2"/>
  <c r="G29" i="2"/>
  <c r="G34" i="2" s="1"/>
  <c r="H29" i="2"/>
  <c r="H34" i="2" s="1"/>
  <c r="H35" i="2" s="1"/>
  <c r="H36" i="2" s="1"/>
  <c r="D35" i="2"/>
  <c r="D36" i="2" s="1"/>
  <c r="E35" i="2"/>
  <c r="E36" i="2" s="1"/>
  <c r="F35" i="2"/>
  <c r="F36" i="2" s="1"/>
  <c r="G35" i="2"/>
  <c r="G36" i="2" s="1"/>
  <c r="B43" i="2"/>
  <c r="B44" i="2"/>
  <c r="B47" i="2"/>
  <c r="C47" i="2"/>
  <c r="D47" i="2"/>
  <c r="E47" i="2"/>
  <c r="F47" i="2"/>
  <c r="G47" i="2"/>
  <c r="H47" i="2"/>
  <c r="B53" i="2"/>
  <c r="C53" i="2"/>
  <c r="D53" i="2"/>
  <c r="E53" i="2"/>
  <c r="F53" i="2"/>
  <c r="G53" i="2"/>
  <c r="H53" i="2"/>
  <c r="B54" i="2"/>
  <c r="C54" i="2"/>
  <c r="D54" i="2"/>
  <c r="E54" i="2"/>
  <c r="F54" i="2"/>
  <c r="G54" i="2"/>
  <c r="H54" i="2"/>
  <c r="B55" i="2"/>
  <c r="B83" i="4"/>
  <c r="B85" i="4" s="1"/>
  <c r="C55" i="2"/>
  <c r="C83" i="4" s="1"/>
  <c r="C85" i="4" s="1"/>
  <c r="D55" i="2"/>
  <c r="D83" i="4" s="1"/>
  <c r="D85" i="4" s="1"/>
  <c r="E55" i="2"/>
  <c r="F55" i="2"/>
  <c r="F61" i="2" s="1"/>
  <c r="F64" i="2" s="1"/>
  <c r="G55" i="2"/>
  <c r="H56" i="2"/>
  <c r="H61" i="2" s="1"/>
  <c r="H64" i="2" s="1"/>
  <c r="B60" i="2"/>
  <c r="B61" i="2" s="1"/>
  <c r="B64" i="2" s="1"/>
  <c r="C60" i="2"/>
  <c r="D60" i="2"/>
  <c r="E60" i="2"/>
  <c r="F60" i="2"/>
  <c r="G60" i="2"/>
  <c r="H60" i="2"/>
  <c r="B68" i="2"/>
  <c r="B73" i="2" s="1"/>
  <c r="C68" i="2"/>
  <c r="D68" i="2"/>
  <c r="D73" i="2" s="1"/>
  <c r="E68" i="2"/>
  <c r="E73" i="2" s="1"/>
  <c r="F68" i="2"/>
  <c r="F73" i="2" s="1"/>
  <c r="G68" i="2"/>
  <c r="G73" i="2" s="1"/>
  <c r="H68" i="2"/>
  <c r="H73" i="2" s="1"/>
  <c r="H74" i="2" s="1"/>
  <c r="H75" i="2" s="1"/>
  <c r="C73" i="2"/>
  <c r="B74" i="2"/>
  <c r="B75" i="2" s="1"/>
  <c r="C74" i="2"/>
  <c r="C75" i="2"/>
  <c r="D74" i="2"/>
  <c r="D75" i="2" s="1"/>
  <c r="E74" i="2"/>
  <c r="E75" i="2"/>
  <c r="F74" i="2"/>
  <c r="F75" i="2" s="1"/>
  <c r="G74" i="2"/>
  <c r="G75" i="2"/>
  <c r="B22" i="1"/>
  <c r="C22" i="1"/>
  <c r="D22" i="1"/>
  <c r="E22" i="1"/>
  <c r="F22" i="1"/>
  <c r="G22" i="1"/>
  <c r="H22" i="1"/>
  <c r="B28" i="1"/>
  <c r="C28" i="1"/>
  <c r="D28" i="1"/>
  <c r="E28" i="1"/>
  <c r="F28" i="1"/>
  <c r="G28" i="1"/>
  <c r="H28" i="1"/>
  <c r="B41" i="1"/>
  <c r="C41" i="1"/>
  <c r="D41" i="1"/>
  <c r="E41" i="1"/>
  <c r="F41" i="1"/>
  <c r="G41" i="1"/>
  <c r="H41" i="1"/>
  <c r="B46" i="1"/>
  <c r="C46" i="1"/>
  <c r="C64" i="1"/>
  <c r="C25" i="4" s="1"/>
  <c r="D46" i="1"/>
  <c r="E46" i="1"/>
  <c r="F46" i="1"/>
  <c r="G46" i="1"/>
  <c r="G64" i="1" s="1"/>
  <c r="H46" i="1"/>
  <c r="B56" i="1"/>
  <c r="C56" i="1"/>
  <c r="D56" i="1"/>
  <c r="E56" i="1"/>
  <c r="F56" i="1"/>
  <c r="G56" i="1"/>
  <c r="H56" i="1"/>
  <c r="H64" i="1" s="1"/>
  <c r="B62" i="1"/>
  <c r="C62" i="1"/>
  <c r="D62" i="1"/>
  <c r="D64" i="1" s="1"/>
  <c r="D66" i="1" s="1"/>
  <c r="D68" i="1" s="1"/>
  <c r="E62" i="1"/>
  <c r="E64" i="1" s="1"/>
  <c r="F62" i="1"/>
  <c r="G62" i="1"/>
  <c r="H62" i="1"/>
  <c r="B74" i="1"/>
  <c r="B75" i="1"/>
  <c r="B93" i="1"/>
  <c r="C93" i="1"/>
  <c r="D93" i="1"/>
  <c r="E93" i="1"/>
  <c r="F93" i="1"/>
  <c r="G93" i="1"/>
  <c r="H93" i="1"/>
  <c r="H135" i="1" s="1"/>
  <c r="H137" i="1" s="1"/>
  <c r="H142" i="1" s="1"/>
  <c r="B99" i="1"/>
  <c r="C99" i="1"/>
  <c r="D99" i="1"/>
  <c r="E99" i="1"/>
  <c r="F99" i="1"/>
  <c r="G99" i="1"/>
  <c r="H99" i="1"/>
  <c r="B112" i="1"/>
  <c r="B135" i="1" s="1"/>
  <c r="B137" i="1" s="1"/>
  <c r="C112" i="1"/>
  <c r="D112" i="1"/>
  <c r="E112" i="1"/>
  <c r="F112" i="1"/>
  <c r="G112" i="1"/>
  <c r="H112" i="1"/>
  <c r="B117" i="1"/>
  <c r="C117" i="1"/>
  <c r="D117" i="1"/>
  <c r="E117" i="1"/>
  <c r="F117" i="1"/>
  <c r="G117" i="1"/>
  <c r="H117" i="1"/>
  <c r="B127" i="1"/>
  <c r="C127" i="1"/>
  <c r="D127" i="1"/>
  <c r="D135" i="1" s="1"/>
  <c r="D137" i="1" s="1"/>
  <c r="E127" i="1"/>
  <c r="F127" i="1"/>
  <c r="G127" i="1"/>
  <c r="H127" i="1"/>
  <c r="B133" i="1"/>
  <c r="C133" i="1"/>
  <c r="D133" i="1"/>
  <c r="E133" i="1"/>
  <c r="F133" i="1"/>
  <c r="G133" i="1"/>
  <c r="H133" i="1"/>
  <c r="BR12" i="7"/>
  <c r="BR13" i="7"/>
  <c r="BR14" i="7"/>
  <c r="BR15" i="7"/>
  <c r="BR16" i="7"/>
  <c r="BR17" i="7"/>
  <c r="BR18" i="7"/>
  <c r="M19" i="7"/>
  <c r="T19" i="7"/>
  <c r="AA19" i="7"/>
  <c r="AI19" i="7"/>
  <c r="AP19" i="7"/>
  <c r="AV19" i="7"/>
  <c r="BF19" i="7"/>
  <c r="M20" i="7"/>
  <c r="T20" i="7"/>
  <c r="AA20" i="7"/>
  <c r="AH20" i="7"/>
  <c r="AO20" i="7"/>
  <c r="AV20" i="7"/>
  <c r="BF20" i="7"/>
  <c r="Q34" i="7"/>
  <c r="AA50" i="7"/>
  <c r="AJ89" i="7"/>
  <c r="N101" i="7"/>
  <c r="AR111" i="7"/>
  <c r="AR113" i="7"/>
  <c r="AR115" i="7"/>
  <c r="AR117" i="7"/>
  <c r="AR121" i="7"/>
  <c r="AM153" i="7" s="1"/>
  <c r="O283" i="7" s="1"/>
  <c r="AR119" i="7"/>
  <c r="BX171" i="7"/>
  <c r="BX173" i="7"/>
  <c r="BX175" i="7"/>
  <c r="BX177" i="7"/>
  <c r="BX178" i="7"/>
  <c r="BX179" i="7"/>
  <c r="BX182" i="7"/>
  <c r="BX184" i="7"/>
  <c r="BX187" i="7"/>
  <c r="BX188" i="7"/>
  <c r="BX189" i="7"/>
  <c r="BX190" i="7"/>
  <c r="BX191" i="7"/>
  <c r="BX192" i="7"/>
  <c r="BX193" i="7"/>
  <c r="BX195" i="7"/>
  <c r="BX197" i="7"/>
  <c r="BX198" i="7"/>
  <c r="BX199" i="7"/>
  <c r="BX200" i="7"/>
  <c r="BX201" i="7"/>
  <c r="BX202" i="7"/>
  <c r="BX203" i="7"/>
  <c r="BX204" i="7"/>
  <c r="Q205" i="7"/>
  <c r="E39" i="4" s="1"/>
  <c r="AB205" i="7"/>
  <c r="AJ205" i="7"/>
  <c r="AQ205" i="7"/>
  <c r="BC205" i="7"/>
  <c r="O232" i="7"/>
  <c r="O240" i="7" s="1"/>
  <c r="O270" i="7" s="1"/>
  <c r="O234" i="7"/>
  <c r="O236" i="7"/>
  <c r="S244" i="7"/>
  <c r="S250" i="7" s="1"/>
  <c r="S246" i="7"/>
  <c r="O258" i="7"/>
  <c r="G74" i="4"/>
  <c r="G76" i="4" s="1"/>
  <c r="E12" i="4"/>
  <c r="E14" i="4" s="1"/>
  <c r="H21" i="4"/>
  <c r="H23" i="4" s="1"/>
  <c r="H27" i="2"/>
  <c r="H12" i="4"/>
  <c r="H14" i="4" s="1"/>
  <c r="D66" i="2"/>
  <c r="D74" i="4"/>
  <c r="D76" i="4" s="1"/>
  <c r="D90" i="4" s="1"/>
  <c r="H66" i="2"/>
  <c r="I98" i="11"/>
  <c r="I99" i="11" s="1"/>
  <c r="H74" i="4"/>
  <c r="D12" i="4"/>
  <c r="D14" i="4" s="1"/>
  <c r="BX172" i="7"/>
  <c r="BO205" i="7"/>
  <c r="BF225" i="7" s="1"/>
  <c r="B12" i="4"/>
  <c r="B64" i="1"/>
  <c r="B25" i="4" s="1"/>
  <c r="AM152" i="7"/>
  <c r="G89" i="11"/>
  <c r="G90" i="11"/>
  <c r="H45" i="11"/>
  <c r="D142" i="1"/>
  <c r="C66" i="1"/>
  <c r="C71" i="1" s="1"/>
  <c r="AM150" i="7"/>
  <c r="AP225" i="7"/>
  <c r="BV225" i="7" s="1"/>
  <c r="O256" i="7"/>
  <c r="O260" i="7"/>
  <c r="O272" i="7"/>
  <c r="O279" i="7" s="1"/>
  <c r="G66" i="2"/>
  <c r="C12" i="4"/>
  <c r="C14" i="4"/>
  <c r="C21" i="4"/>
  <c r="C23" i="4"/>
  <c r="C27" i="2"/>
  <c r="B66" i="1"/>
  <c r="B71" i="1" s="1"/>
  <c r="BR20" i="7"/>
  <c r="E135" i="1"/>
  <c r="E137" i="1" s="1"/>
  <c r="B66" i="2"/>
  <c r="B74" i="4"/>
  <c r="B76" i="4"/>
  <c r="B90" i="4" s="1"/>
  <c r="BR19" i="7"/>
  <c r="E34" i="4" s="1"/>
  <c r="F64" i="1"/>
  <c r="E83" i="4"/>
  <c r="E85" i="4" s="1"/>
  <c r="F74" i="4"/>
  <c r="F76" i="4"/>
  <c r="F90" i="4"/>
  <c r="F21" i="4"/>
  <c r="F23" i="4" s="1"/>
  <c r="B139" i="1"/>
  <c r="B89" i="4" s="1"/>
  <c r="E87" i="4"/>
  <c r="C68" i="1"/>
  <c r="D71" i="1"/>
  <c r="H139" i="1"/>
  <c r="H87" i="4"/>
  <c r="F83" i="4"/>
  <c r="F85" i="4"/>
  <c r="G21" i="4"/>
  <c r="G23" i="4" s="1"/>
  <c r="C7" i="3"/>
  <c r="D27" i="2"/>
  <c r="C61" i="2"/>
  <c r="C64" i="2" s="1"/>
  <c r="G27" i="2"/>
  <c r="C74" i="4"/>
  <c r="C76" i="4"/>
  <c r="C77" i="4" s="1"/>
  <c r="C66" i="2"/>
  <c r="F27" i="2"/>
  <c r="F66" i="2"/>
  <c r="C53" i="12"/>
  <c r="F95" i="11"/>
  <c r="F96" i="11"/>
  <c r="F92" i="11"/>
  <c r="F93" i="11" s="1"/>
  <c r="F89" i="11"/>
  <c r="F90" i="11"/>
  <c r="F98" i="11"/>
  <c r="F99" i="11" s="1"/>
  <c r="G95" i="11"/>
  <c r="G96" i="11"/>
  <c r="I89" i="11"/>
  <c r="I90" i="11" s="1"/>
  <c r="I101" i="11"/>
  <c r="I102" i="11"/>
  <c r="F168" i="11"/>
  <c r="I95" i="11"/>
  <c r="I96" i="11"/>
  <c r="H15" i="11"/>
  <c r="H11" i="11"/>
  <c r="G19" i="4"/>
  <c r="G15" i="4"/>
  <c r="D28" i="4"/>
  <c r="G90" i="4"/>
  <c r="F81" i="4"/>
  <c r="F77" i="4"/>
  <c r="B14" i="4"/>
  <c r="C28" i="4"/>
  <c r="F28" i="4"/>
  <c r="B81" i="4"/>
  <c r="B77" i="4"/>
  <c r="D81" i="4"/>
  <c r="D77" i="4"/>
  <c r="H28" i="4"/>
  <c r="G28" i="4"/>
  <c r="AZ69" i="10"/>
  <c r="AX79" i="10"/>
  <c r="AX81" i="10"/>
  <c r="G365" i="11"/>
  <c r="G145" i="11"/>
  <c r="G147" i="11" s="1"/>
  <c r="G244" i="11" s="1"/>
  <c r="G250" i="11" s="1"/>
  <c r="G180" i="11"/>
  <c r="G182" i="11"/>
  <c r="G246" i="11"/>
  <c r="G197" i="11"/>
  <c r="G199" i="11"/>
  <c r="G247" i="11"/>
  <c r="G237" i="11"/>
  <c r="G239" i="11" s="1"/>
  <c r="G249" i="11" s="1"/>
  <c r="H89" i="11"/>
  <c r="H90" i="11"/>
  <c r="H95" i="11"/>
  <c r="H96" i="11"/>
  <c r="G214" i="11"/>
  <c r="G216" i="11"/>
  <c r="G248" i="11" s="1"/>
  <c r="D296" i="11"/>
  <c r="C32" i="11"/>
  <c r="D32" i="11" s="1"/>
  <c r="H92" i="11"/>
  <c r="H93" i="11" s="1"/>
  <c r="H98" i="11"/>
  <c r="H99" i="11" s="1"/>
  <c r="G379" i="11"/>
  <c r="H19" i="11"/>
  <c r="E25" i="11"/>
  <c r="F25" i="11"/>
  <c r="H21" i="11"/>
  <c r="G25" i="11"/>
  <c r="G363" i="11"/>
  <c r="H363" i="11"/>
  <c r="E296" i="11"/>
  <c r="F296" i="11" s="1"/>
  <c r="G296" i="11" s="1"/>
  <c r="H296" i="11" s="1"/>
  <c r="D312" i="11" s="1"/>
  <c r="E312" i="11" s="1"/>
  <c r="F312" i="11" s="1"/>
  <c r="G312" i="11" s="1"/>
  <c r="H312" i="11" s="1"/>
  <c r="D328" i="11" s="1"/>
  <c r="E328" i="11" s="1"/>
  <c r="F328" i="11" s="1"/>
  <c r="G328" i="11" s="1"/>
  <c r="H328" i="11" s="1"/>
  <c r="H17" i="11"/>
  <c r="G98" i="11"/>
  <c r="G99" i="11" s="1"/>
  <c r="H277" i="11"/>
  <c r="H275" i="11"/>
  <c r="D25" i="11"/>
  <c r="H25" i="11" s="1"/>
  <c r="H276" i="11"/>
  <c r="E89" i="11"/>
  <c r="E90" i="11" s="1"/>
  <c r="G101" i="11"/>
  <c r="G102" i="11" s="1"/>
  <c r="E98" i="11"/>
  <c r="E99" i="11" s="1"/>
  <c r="E92" i="11"/>
  <c r="E93" i="11" s="1"/>
  <c r="C7" i="12"/>
  <c r="G251" i="11" l="1"/>
  <c r="G252" i="11" s="1"/>
  <c r="D293" i="11"/>
  <c r="E139" i="1"/>
  <c r="E89" i="4" s="1"/>
  <c r="E142" i="1"/>
  <c r="H15" i="4"/>
  <c r="H19" i="4"/>
  <c r="E19" i="4"/>
  <c r="E28" i="4"/>
  <c r="D87" i="4"/>
  <c r="D139" i="1"/>
  <c r="D89" i="4" s="1"/>
  <c r="B142" i="1"/>
  <c r="B87" i="4"/>
  <c r="B92" i="4" s="1"/>
  <c r="E74" i="4"/>
  <c r="E76" i="4" s="1"/>
  <c r="E61" i="2"/>
  <c r="E64" i="2" s="1"/>
  <c r="E66" i="2"/>
  <c r="G44" i="4"/>
  <c r="B28" i="4"/>
  <c r="B30" i="4" s="1"/>
  <c r="B19" i="4"/>
  <c r="G77" i="4"/>
  <c r="G81" i="4"/>
  <c r="BX205" i="7"/>
  <c r="E66" i="1"/>
  <c r="E25" i="4"/>
  <c r="E30" i="4" s="1"/>
  <c r="H25" i="4"/>
  <c r="H30" i="4" s="1"/>
  <c r="H66" i="1"/>
  <c r="D25" i="4"/>
  <c r="D30" i="4" s="1"/>
  <c r="F19" i="4"/>
  <c r="F15" i="4"/>
  <c r="C81" i="4"/>
  <c r="C90" i="4"/>
  <c r="D15" i="4"/>
  <c r="D19" i="4"/>
  <c r="AM151" i="7"/>
  <c r="AM157" i="7" s="1"/>
  <c r="O277" i="7" s="1"/>
  <c r="O281" i="7" s="1"/>
  <c r="O285" i="7" s="1"/>
  <c r="AP227" i="7"/>
  <c r="AK212" i="7"/>
  <c r="G135" i="1"/>
  <c r="G137" i="1" s="1"/>
  <c r="C135" i="1"/>
  <c r="C137" i="1" s="1"/>
  <c r="G66" i="1"/>
  <c r="G25" i="4"/>
  <c r="G30" i="4" s="1"/>
  <c r="C30" i="4"/>
  <c r="G83" i="4"/>
  <c r="G85" i="4" s="1"/>
  <c r="G61" i="2"/>
  <c r="G64" i="2" s="1"/>
  <c r="H76" i="4"/>
  <c r="B15" i="4"/>
  <c r="B68" i="1"/>
  <c r="F25" i="4"/>
  <c r="F30" i="4" s="1"/>
  <c r="F66" i="1"/>
  <c r="C19" i="4"/>
  <c r="C15" i="4"/>
  <c r="E15" i="4"/>
  <c r="AK214" i="7"/>
  <c r="C6" i="12"/>
  <c r="F32" i="11"/>
  <c r="AK217" i="7"/>
  <c r="G29" i="11"/>
  <c r="AK209" i="7"/>
  <c r="BF223" i="7"/>
  <c r="BV223" i="7" s="1"/>
  <c r="F135" i="1"/>
  <c r="F137" i="1" s="1"/>
  <c r="D61" i="2"/>
  <c r="D64" i="2" s="1"/>
  <c r="C71" i="12"/>
  <c r="C77" i="12"/>
  <c r="C65" i="12"/>
  <c r="C8" i="12" l="1"/>
  <c r="G142" i="1"/>
  <c r="G87" i="4"/>
  <c r="G139" i="1"/>
  <c r="G89" i="4" s="1"/>
  <c r="F53" i="4"/>
  <c r="G95" i="4"/>
  <c r="F102" i="4" s="1"/>
  <c r="E293" i="11"/>
  <c r="D294" i="11"/>
  <c r="D295" i="11" s="1"/>
  <c r="D300" i="11" s="1"/>
  <c r="C11" i="12"/>
  <c r="C12" i="12" s="1"/>
  <c r="C13" i="12" s="1"/>
  <c r="E32" i="4"/>
  <c r="E33" i="4" s="1"/>
  <c r="E35" i="4" s="1"/>
  <c r="F71" i="1"/>
  <c r="F68" i="1"/>
  <c r="H77" i="4"/>
  <c r="H81" i="4"/>
  <c r="H90" i="4"/>
  <c r="H92" i="4" s="1"/>
  <c r="E37" i="4"/>
  <c r="E38" i="4" s="1"/>
  <c r="E40" i="4" s="1"/>
  <c r="C15" i="12"/>
  <c r="C16" i="12" s="1"/>
  <c r="C17" i="12" s="1"/>
  <c r="G71" i="1"/>
  <c r="G68" i="1"/>
  <c r="E71" i="1"/>
  <c r="E68" i="1"/>
  <c r="F87" i="4"/>
  <c r="F92" i="4" s="1"/>
  <c r="F139" i="1"/>
  <c r="F89" i="4" s="1"/>
  <c r="F142" i="1"/>
  <c r="G32" i="11"/>
  <c r="C87" i="4"/>
  <c r="C92" i="4" s="1"/>
  <c r="C139" i="1"/>
  <c r="C89" i="4" s="1"/>
  <c r="C142" i="1"/>
  <c r="H68" i="1"/>
  <c r="H71" i="1"/>
  <c r="BF227" i="7"/>
  <c r="BV227" i="7" s="1"/>
  <c r="AK207" i="7"/>
  <c r="AM159" i="7"/>
  <c r="E77" i="4"/>
  <c r="E90" i="4"/>
  <c r="E92" i="4" s="1"/>
  <c r="E81" i="4"/>
  <c r="D92" i="4"/>
  <c r="D303" i="11" l="1"/>
  <c r="D304" i="11"/>
  <c r="C21" i="12"/>
  <c r="C9" i="12"/>
  <c r="F293" i="11"/>
  <c r="E294" i="11"/>
  <c r="E295" i="11"/>
  <c r="E300" i="11" s="1"/>
  <c r="G92" i="4"/>
  <c r="E303" i="11" l="1"/>
  <c r="E306" i="11" s="1"/>
  <c r="E304" i="11"/>
  <c r="G373" i="11" s="1"/>
  <c r="F295" i="11"/>
  <c r="F300" i="11" s="1"/>
  <c r="G293" i="11"/>
  <c r="F294" i="11"/>
  <c r="D306" i="11"/>
  <c r="G377" i="11"/>
  <c r="G294" i="11" l="1"/>
  <c r="G295" i="11"/>
  <c r="G300" i="11" s="1"/>
  <c r="H293" i="11"/>
  <c r="F304" i="11"/>
  <c r="F303" i="11"/>
  <c r="F306" i="11" s="1"/>
  <c r="G304" i="11" l="1"/>
  <c r="G303" i="11"/>
  <c r="G306" i="11" s="1"/>
  <c r="D309" i="11"/>
  <c r="H294" i="11"/>
  <c r="H295" i="11" s="1"/>
  <c r="H300" i="11" s="1"/>
  <c r="H304" i="11" l="1"/>
  <c r="H303" i="11"/>
  <c r="H306" i="11" s="1"/>
  <c r="E309" i="11"/>
  <c r="D310" i="11"/>
  <c r="D311" i="11" s="1"/>
  <c r="D316" i="11" s="1"/>
  <c r="D320" i="11" l="1"/>
  <c r="D319" i="11"/>
  <c r="D322" i="11" s="1"/>
  <c r="F309" i="11"/>
  <c r="E310" i="11"/>
  <c r="E311" i="11" s="1"/>
  <c r="E316" i="11" s="1"/>
  <c r="E319" i="11" l="1"/>
  <c r="E322" i="11" s="1"/>
  <c r="E320" i="11"/>
  <c r="F311" i="11"/>
  <c r="F316" i="11" s="1"/>
  <c r="G309" i="11"/>
  <c r="F310" i="11"/>
  <c r="H309" i="11" l="1"/>
  <c r="G310" i="11"/>
  <c r="G311" i="11" s="1"/>
  <c r="G316" i="11" s="1"/>
  <c r="F319" i="11"/>
  <c r="F322" i="11" s="1"/>
  <c r="F320" i="11"/>
  <c r="G320" i="11" l="1"/>
  <c r="G319" i="11"/>
  <c r="G322" i="11" s="1"/>
  <c r="D325" i="11"/>
  <c r="H310" i="11"/>
  <c r="H311" i="11" s="1"/>
  <c r="H316" i="11" s="1"/>
  <c r="H319" i="11" l="1"/>
  <c r="H322" i="11" s="1"/>
  <c r="H320" i="11"/>
  <c r="D326" i="11"/>
  <c r="D327" i="11"/>
  <c r="D332" i="11" s="1"/>
  <c r="E325" i="11"/>
  <c r="D336" i="11" l="1"/>
  <c r="D335" i="11"/>
  <c r="D338" i="11" s="1"/>
  <c r="E327" i="11"/>
  <c r="E332" i="11" s="1"/>
  <c r="F325" i="11"/>
  <c r="E326" i="11"/>
  <c r="F326" i="11" l="1"/>
  <c r="F327" i="11"/>
  <c r="F332" i="11" s="1"/>
  <c r="G325" i="11"/>
  <c r="E336" i="11"/>
  <c r="E335" i="11"/>
  <c r="E338" i="11" s="1"/>
  <c r="F335" i="11" l="1"/>
  <c r="F338" i="11" s="1"/>
  <c r="F336" i="11"/>
  <c r="H325" i="11"/>
  <c r="G326" i="11"/>
  <c r="G327" i="11" s="1"/>
  <c r="G332" i="11" s="1"/>
  <c r="G336" i="11" l="1"/>
  <c r="G335" i="11"/>
  <c r="G338" i="11" s="1"/>
  <c r="H326" i="11"/>
  <c r="H327" i="11"/>
  <c r="H332" i="11" s="1"/>
  <c r="H336" i="11" l="1"/>
  <c r="H335" i="11"/>
  <c r="H338" i="11" s="1"/>
</calcChain>
</file>

<file path=xl/sharedStrings.xml><?xml version="1.0" encoding="utf-8"?>
<sst xmlns="http://schemas.openxmlformats.org/spreadsheetml/2006/main" count="1100" uniqueCount="678">
  <si>
    <t>UNIT INFORMATION</t>
  </si>
  <si>
    <t xml:space="preserve">   Architect / Structural Engineer</t>
  </si>
  <si>
    <t xml:space="preserve">   Asbestos / LBP Testing</t>
  </si>
  <si>
    <t xml:space="preserve">   Phase I ESA</t>
  </si>
  <si>
    <t xml:space="preserve">   Survey / Civil Engineering</t>
  </si>
  <si>
    <t xml:space="preserve">   Other</t>
  </si>
  <si>
    <t>Total Predevelopment</t>
  </si>
  <si>
    <t>PROPERTY ACQUISITION</t>
  </si>
  <si>
    <t xml:space="preserve">   Land &amp; Building</t>
  </si>
  <si>
    <t xml:space="preserve">   Settlement Costs (Closing, etc.)</t>
  </si>
  <si>
    <t xml:space="preserve">   Relocation</t>
  </si>
  <si>
    <t>Total Acquisition</t>
  </si>
  <si>
    <t>CONSTRUCTION</t>
  </si>
  <si>
    <t xml:space="preserve">PREDEVELOPMENT </t>
  </si>
  <si>
    <t xml:space="preserve">   Fees / Permits</t>
  </si>
  <si>
    <t xml:space="preserve">   Environmental Clearance</t>
  </si>
  <si>
    <t xml:space="preserve">   Demolition</t>
  </si>
  <si>
    <t xml:space="preserve">   On-site Infrastructure</t>
  </si>
  <si>
    <t xml:space="preserve">   Appliances</t>
  </si>
  <si>
    <t xml:space="preserve">   Landscaping</t>
  </si>
  <si>
    <t xml:space="preserve">   Contractor Fees</t>
  </si>
  <si>
    <t xml:space="preserve">   Construction Contingency</t>
  </si>
  <si>
    <t>Total Construction</t>
  </si>
  <si>
    <t>PROFESSIONAL SERVICES</t>
  </si>
  <si>
    <t xml:space="preserve">   Legal</t>
  </si>
  <si>
    <t xml:space="preserve">   Marketing / Advertising</t>
  </si>
  <si>
    <t>Total Professional Services</t>
  </si>
  <si>
    <t>CARRYING / FINANCING COSTS</t>
  </si>
  <si>
    <t xml:space="preserve">   Inspection &amp; Draw Fees</t>
  </si>
  <si>
    <t xml:space="preserve">   Builder's Risk Insurance</t>
  </si>
  <si>
    <t xml:space="preserve">   Property Liability Insurance</t>
  </si>
  <si>
    <t>Total Carrying Costs</t>
  </si>
  <si>
    <t>SELLER'S CLOSING COSTS</t>
  </si>
  <si>
    <t xml:space="preserve">   Realtor Commission</t>
  </si>
  <si>
    <t xml:space="preserve">   Closing Costs</t>
  </si>
  <si>
    <t xml:space="preserve">   Home Warranty</t>
  </si>
  <si>
    <t>Total Seller's Closing Costs</t>
  </si>
  <si>
    <t>ADDRESS</t>
  </si>
  <si>
    <t xml:space="preserve">   Street Address</t>
  </si>
  <si>
    <t xml:space="preserve">   Zip Code</t>
  </si>
  <si>
    <t xml:space="preserve">   Neighborhood Name</t>
  </si>
  <si>
    <t>EXAMPLE</t>
  </si>
  <si>
    <t xml:space="preserve">   Unit Square Footage</t>
  </si>
  <si>
    <t xml:space="preserve">   Unit Type</t>
  </si>
  <si>
    <t xml:space="preserve">   Bedrooms</t>
  </si>
  <si>
    <t xml:space="preserve">   Bathrooms</t>
  </si>
  <si>
    <t>DEVELOPMENT COSTS</t>
  </si>
  <si>
    <t>DEVELOPMENT GAP</t>
  </si>
  <si>
    <t xml:space="preserve">Project:  </t>
  </si>
  <si>
    <t xml:space="preserve">Organization:  </t>
  </si>
  <si>
    <t>123 Main St</t>
  </si>
  <si>
    <t>Central Hts</t>
  </si>
  <si>
    <t>single family</t>
  </si>
  <si>
    <t xml:space="preserve"> </t>
  </si>
  <si>
    <t>Is Payment Affordable to Buyer?</t>
  </si>
  <si>
    <t>Homebuyer Name:</t>
  </si>
  <si>
    <t xml:space="preserve">   Household Size</t>
  </si>
  <si>
    <t xml:space="preserve">   Homebuyer's Gross annual Income</t>
  </si>
  <si>
    <t xml:space="preserve">   Income Eligible?</t>
  </si>
  <si>
    <t xml:space="preserve">   % AMI</t>
  </si>
  <si>
    <t>Appraised Value of Home</t>
  </si>
  <si>
    <t>Downpayment to be paid by Homebuyer</t>
  </si>
  <si>
    <t>Loan-to-Value Ratio on 1st Mortgage</t>
  </si>
  <si>
    <t>Jane Doe</t>
  </si>
  <si>
    <t>Interest Rate on 1st Mortgage</t>
  </si>
  <si>
    <t>First Mortgage Principal &amp; Interest</t>
  </si>
  <si>
    <t>Property Taxes (monthly)</t>
  </si>
  <si>
    <t>Homeowners Insurance (monthly)</t>
  </si>
  <si>
    <t>Private Mortgage Insurance (monthly)</t>
  </si>
  <si>
    <t>Homeowners Association Fees (monthly)</t>
  </si>
  <si>
    <t>Loan Amount</t>
  </si>
  <si>
    <t>Annual Interest Rate</t>
  </si>
  <si>
    <t>Monthly Payment</t>
  </si>
  <si>
    <t>MORTGAGE CALCULATOR (Payment and Interest Only)</t>
  </si>
  <si>
    <t># of Monthly Payments</t>
  </si>
  <si>
    <t>Bedrooms</t>
  </si>
  <si>
    <t>Total HOME Funds</t>
  </si>
  <si>
    <t>4+</t>
  </si>
  <si>
    <t>1-unit</t>
  </si>
  <si>
    <t># of bedrooms</t>
  </si>
  <si>
    <t>2-unit</t>
  </si>
  <si>
    <t>3-unit</t>
  </si>
  <si>
    <t>4-unit</t>
  </si>
  <si>
    <t>HOME Funds</t>
  </si>
  <si>
    <t>Other Funds</t>
  </si>
  <si>
    <t>HOME FUNDING LIMITS</t>
  </si>
  <si>
    <t>Project:</t>
  </si>
  <si>
    <t>Organization:</t>
  </si>
  <si>
    <t>FINANCING GAP</t>
  </si>
  <si>
    <t>Financing Gap</t>
  </si>
  <si>
    <t>1st Mortgage</t>
  </si>
  <si>
    <t>HOMEBUYER AFFORDABILITY</t>
  </si>
  <si>
    <t>IF THERE IS A FINANCING GAP, STOP HERE!</t>
  </si>
  <si>
    <t>HOME SALE PRICE</t>
  </si>
  <si>
    <t>Principal Amount on 1st Mortgage</t>
  </si>
  <si>
    <t>TOTAL MONTHLY MRTG PMT (PITI)</t>
  </si>
  <si>
    <t xml:space="preserve"> Number of Years Financed</t>
  </si>
  <si>
    <t>HOMEBUYER AFFORDABILITY PER ADDRESS</t>
  </si>
  <si>
    <t>HOME Downpayment Assistance</t>
  </si>
  <si>
    <t>Development Subsidy</t>
  </si>
  <si>
    <t>Market Demand for Homebuyer Projects</t>
  </si>
  <si>
    <t>1)</t>
  </si>
  <si>
    <t>Market Capture</t>
  </si>
  <si>
    <t>a</t>
  </si>
  <si>
    <t>Identify the number of homes sold in the housing market area during the last 12 months for which data area available (effective demand).</t>
  </si>
  <si>
    <t>divided by 12 months =</t>
  </si>
  <si>
    <t>Market area sales per month</t>
  </si>
  <si>
    <t>b</t>
  </si>
  <si>
    <t>Number of homes in the project proposed to be sold per 12 months.</t>
  </si>
  <si>
    <t>Project sales per month</t>
  </si>
  <si>
    <t>2)</t>
  </si>
  <si>
    <t>Price Analysis</t>
  </si>
  <si>
    <t>Identify the Average Sales Price of homes sold in the housing market area during the last 12 months for which data area available.</t>
  </si>
  <si>
    <t>Average Sales Price of new homes (if data is available)</t>
  </si>
  <si>
    <t>c</t>
  </si>
  <si>
    <t>Average Sales Price of newly rehabbed homes (if data is available)</t>
  </si>
  <si>
    <t>d</t>
  </si>
  <si>
    <t>Proposed Average Sales Price of Homes in the Project</t>
  </si>
  <si>
    <t>e</t>
  </si>
  <si>
    <t>Price Range of Homes in the Project</t>
  </si>
  <si>
    <t>3)</t>
  </si>
  <si>
    <t>Conversion Plan</t>
  </si>
  <si>
    <t xml:space="preserve">Please describe your plan for rental conversion.  </t>
  </si>
  <si>
    <t>Complete the following to demonstrate that the home(s) would be financially feasible as a rental.</t>
  </si>
  <si>
    <t>Rent per unit</t>
  </si>
  <si>
    <t>Operating costs per unit</t>
  </si>
  <si>
    <t>Cash flow per unit</t>
  </si>
  <si>
    <t>f</t>
  </si>
  <si>
    <t>Please provide details related to the current housing need in your development's area.</t>
  </si>
  <si>
    <t>Housing Need For The Proposed Occupancy Type</t>
  </si>
  <si>
    <t>Other Housing Agencies in the Market</t>
  </si>
  <si>
    <t>1.   Affordability for Mixed Income Beneficiaries</t>
  </si>
  <si>
    <t>Homebuyer</t>
  </si>
  <si>
    <t>Rental</t>
  </si>
  <si>
    <t>OOR</t>
  </si>
  <si>
    <t>Emergency OOR</t>
  </si>
  <si>
    <t>Other:</t>
  </si>
  <si>
    <t>TOTAL</t>
  </si>
  <si>
    <t>AMI Level</t>
  </si>
  <si>
    <t>NC</t>
  </si>
  <si>
    <t>Rehab</t>
  </si>
  <si>
    <t>at or below 30%</t>
  </si>
  <si>
    <t>30% - 40%</t>
  </si>
  <si>
    <t>40% - 50%</t>
  </si>
  <si>
    <t>50% - 60%</t>
  </si>
  <si>
    <t>60% - 80%</t>
  </si>
  <si>
    <t>Eligible Non-Assisted Units</t>
  </si>
  <si>
    <t>Market Rate Units</t>
  </si>
  <si>
    <t>Total</t>
  </si>
  <si>
    <t>Lender</t>
  </si>
  <si>
    <t>Amount of Loan</t>
  </si>
  <si>
    <t>Interest Rate</t>
  </si>
  <si>
    <t>Loan Term</t>
  </si>
  <si>
    <t>Payment Amount</t>
  </si>
  <si>
    <t>Lien Position</t>
  </si>
  <si>
    <t>3.   Grants</t>
  </si>
  <si>
    <t>Funder</t>
  </si>
  <si>
    <t>Amount</t>
  </si>
  <si>
    <t xml:space="preserve">List all sources of private or public cash donations to the housing activity.  
</t>
  </si>
  <si>
    <t>Housing Activity</t>
  </si>
  <si>
    <t>Donor</t>
  </si>
  <si>
    <t xml:space="preserve">List any construction loans that the developer of this housing activity will take out to cover development or construction costs during construction.  
</t>
  </si>
  <si>
    <t>Term of Loan</t>
  </si>
  <si>
    <t xml:space="preserve">List all in-kind contributions to the acquisition and/or development phase of the housing activity, including construction materials, volunteer labor, waived fees, portion of sale price below appraised value, etc.  
</t>
  </si>
  <si>
    <t>Number of Volunteer Hours</t>
  </si>
  <si>
    <t>Amount of Match/Leverage</t>
  </si>
  <si>
    <t>Grants</t>
  </si>
  <si>
    <t>Cash Donations</t>
  </si>
  <si>
    <t>In-Kind Donations</t>
  </si>
  <si>
    <t>Other</t>
  </si>
  <si>
    <t>Total Source of Funds</t>
  </si>
  <si>
    <t>Total Uses of Funds</t>
  </si>
  <si>
    <t>NOTE:  Sources and Uses MUST EQUAL</t>
  </si>
  <si>
    <t>Description of Costs</t>
  </si>
  <si>
    <t>Homebuyer Budget</t>
  </si>
  <si>
    <t>Rental Budget</t>
  </si>
  <si>
    <t>Hard Costs</t>
  </si>
  <si>
    <t>Acquisition</t>
  </si>
  <si>
    <t>New Construction</t>
  </si>
  <si>
    <t>Rehabilitation</t>
  </si>
  <si>
    <t>Demolition</t>
  </si>
  <si>
    <t>Commercial Development Costs</t>
  </si>
  <si>
    <t xml:space="preserve">Program Delivery </t>
  </si>
  <si>
    <t>Architectural Fees</t>
  </si>
  <si>
    <t>Engineering Fees</t>
  </si>
  <si>
    <t>Legal Fees</t>
  </si>
  <si>
    <t>Consultant/Other Professional Services</t>
  </si>
  <si>
    <t>Work Write-Ups/ Specs (non-architectural)</t>
  </si>
  <si>
    <t>Financing Costs (construction &amp; permanent loan interest and fees)</t>
  </si>
  <si>
    <t>Building Permits and Fees</t>
  </si>
  <si>
    <t>Appraisals</t>
  </si>
  <si>
    <t>Client Related Services</t>
  </si>
  <si>
    <t>Relocation (temporary &amp; permanent)</t>
  </si>
  <si>
    <t xml:space="preserve">Developer’s Fee </t>
  </si>
  <si>
    <t>Replacement Reserves</t>
  </si>
  <si>
    <t>Operating Reserves</t>
  </si>
  <si>
    <t>Rent-up Reserves</t>
  </si>
  <si>
    <t xml:space="preserve">Administration </t>
  </si>
  <si>
    <t>Environmental Review</t>
  </si>
  <si>
    <t>Homeownership Counseling</t>
  </si>
  <si>
    <t>TOTAL DEVELOPMENT COSTS</t>
  </si>
  <si>
    <t>Average Cost Per Unit</t>
  </si>
  <si>
    <t>Non-City Resources</t>
  </si>
  <si>
    <t xml:space="preserve">   Rehab Construction Costs</t>
  </si>
  <si>
    <t xml:space="preserve">   New Construction Costs</t>
  </si>
  <si>
    <t>City HOME Resources</t>
  </si>
  <si>
    <t xml:space="preserve">Indicate project costs being paid for with  City HOME funds (under  City HOME) Resources, other sources of funds, and in-kind donations (both under Non-City resources) for each proposed activity.  Average Cost Per Unit is the Total Development Cost divided by total number of units.  The Average  City HOME Subsidy Per Unit is total City HOME Resources divided by the total number of eligible units.  The Budget Limitation is the total amount of  City HOME funds budgeted for program delivery, award administration and environmental review (not including Lead Hazard Testing) divided by the total  City HOME resources budgeted.  
</t>
  </si>
  <si>
    <t xml:space="preserve">List all sources of grants to the housing activity that does not require repayment.  Also list the City HOME award request amount made in this application.  
</t>
  </si>
  <si>
    <t xml:space="preserve">Indicate the number of units per activity planned for each of the Area Median Income levels listed.  Recipients will be held to the unit commitment in their agreement.  Changes will require prior  City approval.  Indicate the unit mix for your project Non-Assisted Units – Any housing unit in your project not receiving City HOME assistance (these may be Eligible Non-Assisted Units or Market-Rate Units).  These units typically differ from assisted units in terms of rents, occupancy requirements, size, features, and/or number of bedrooms.
</t>
  </si>
  <si>
    <t>SOURCES &amp; USES OF FUNDS</t>
  </si>
  <si>
    <t>HOMEBUYER MARKET ANALYSIS</t>
  </si>
  <si>
    <t>Project Details</t>
  </si>
  <si>
    <t xml:space="preserve">Provide information regarding project schedule (including specific project activities and milestone dates); </t>
  </si>
  <si>
    <t xml:space="preserve">unit amenities provided upon project completion (bedrooms, bathrooms, basement, garage, AC, other); </t>
  </si>
  <si>
    <t>Estimated project milestone dates (include construction AND marketing activities):</t>
  </si>
  <si>
    <t>     </t>
  </si>
  <si>
    <t>COMMENTS (number, type, etc.)</t>
  </si>
  <si>
    <t>Bathrooms</t>
  </si>
  <si>
    <t>Basement</t>
  </si>
  <si>
    <t>Garage</t>
  </si>
  <si>
    <t>AC</t>
  </si>
  <si>
    <t>Amenity</t>
  </si>
  <si>
    <t>Name, Address</t>
  </si>
  <si>
    <t>Distance</t>
  </si>
  <si>
    <t>Community Center</t>
  </si>
  <si>
    <t>Grocery Store</t>
  </si>
  <si>
    <t>Pharmacy</t>
  </si>
  <si>
    <t>Medical Services</t>
  </si>
  <si>
    <t>Public Transportation</t>
  </si>
  <si>
    <t>Bank or Credit Union</t>
  </si>
  <si>
    <t>Library</t>
  </si>
  <si>
    <t>School</t>
  </si>
  <si>
    <t xml:space="preserve">Other federally assisted properties / projects in area:  </t>
  </si>
  <si>
    <t xml:space="preserve">Private investment in area (within last 3 years):  </t>
  </si>
  <si>
    <t xml:space="preserve">Other: </t>
  </si>
  <si>
    <t>Site Control</t>
  </si>
  <si>
    <t>Site Prep</t>
  </si>
  <si>
    <t>PROJECT ACTIVITY</t>
  </si>
  <si>
    <t>ESTIMATED COMPLETION DATE</t>
  </si>
  <si>
    <t>COMPLETED? (YES OR NO)</t>
  </si>
  <si>
    <r>
      <t xml:space="preserve">   Bank Fees: </t>
    </r>
    <r>
      <rPr>
        <i/>
        <sz val="11"/>
        <rFont val="Cambria"/>
        <family val="1"/>
      </rPr>
      <t>Construction Loan</t>
    </r>
  </si>
  <si>
    <r>
      <t xml:space="preserve">   Interest:  </t>
    </r>
    <r>
      <rPr>
        <i/>
        <sz val="11"/>
        <rFont val="Cambria"/>
        <family val="1"/>
      </rPr>
      <t>Construction Loan</t>
    </r>
  </si>
  <si>
    <t>Principal on 1st Mortgage (calculated)</t>
  </si>
  <si>
    <t xml:space="preserve">   80% AMI for Household Size</t>
  </si>
  <si>
    <t>Other Downpayment/Mortgage Assistance</t>
  </si>
  <si>
    <t xml:space="preserve">   Property Taxes</t>
  </si>
  <si>
    <t>Homebuyer Downpayment</t>
  </si>
  <si>
    <t>HOME INVESTMENT:</t>
  </si>
  <si>
    <t>221(d)(3) Limit (see chart)</t>
  </si>
  <si>
    <t xml:space="preserve">must reference at least one independent source of information from formal or informal sources (such as a housing needs assessment, </t>
  </si>
  <si>
    <t xml:space="preserve">a comprehensive plan, of development in your market, or an informal survey of other area service providers).  Please note that if you do </t>
  </si>
  <si>
    <t>not provide specific numbers or reference an  independent source of information then you will be required to resubmit this question.</t>
  </si>
  <si>
    <t xml:space="preserve">Provide a comprehensive list of all other housing agencies working in the defined market and what housing </t>
  </si>
  <si>
    <t xml:space="preserve">services they provide.  Specify why the proposed development is meeting a need that is not currently being </t>
  </si>
  <si>
    <t>met, or not being met sufficiently, by one of the other agencies in the defined market.</t>
  </si>
  <si>
    <r>
      <t>DEVELOPER FEE</t>
    </r>
    <r>
      <rPr>
        <sz val="11"/>
        <rFont val="Cambria"/>
        <family val="1"/>
      </rPr>
      <t>:   HOME:  &lt;15%</t>
    </r>
  </si>
  <si>
    <r>
      <t xml:space="preserve">   Title Insurance: </t>
    </r>
    <r>
      <rPr>
        <i/>
        <sz val="11"/>
        <rFont val="Cambria"/>
        <family val="1"/>
      </rPr>
      <t>Construction Loan</t>
    </r>
  </si>
  <si>
    <t>Other Federal Funds</t>
  </si>
  <si>
    <t>Other Federal Funds:</t>
  </si>
  <si>
    <t>State/Local Funds</t>
  </si>
  <si>
    <t>Tax Exempt Bond Proceeds</t>
  </si>
  <si>
    <t>Low-Income Housing Tax Credit Proceeds</t>
  </si>
  <si>
    <t>OOR   Budget</t>
  </si>
  <si>
    <t>Amortization     Period</t>
  </si>
  <si>
    <t>Private Grants</t>
  </si>
  <si>
    <t>State/Local Funds:</t>
  </si>
  <si>
    <t>Private Grants:</t>
  </si>
  <si>
    <t>City HOME Funds (Amortized)</t>
  </si>
  <si>
    <t>City HOME Funds (Deferred)</t>
  </si>
  <si>
    <t>Date of Application</t>
  </si>
  <si>
    <t xml:space="preserve">List all anticipated match amounts in the table provided. Examples of eligible match/leverage include grants and cash donations; services; labor and professional services; sweat equity; donated materials and equipment; below market rate interest rate construction and/or permanent financing; tax abatements; tax exemptions; other government fees; donated land; infrastructure.  Supporting documentation, received to date, for all sources of match utilized must be attached.
</t>
  </si>
  <si>
    <t>HOME FUND (Including PI)</t>
  </si>
  <si>
    <t>Form of Assistance</t>
  </si>
  <si>
    <t>Amortized Loan</t>
  </si>
  <si>
    <t>Grant</t>
  </si>
  <si>
    <t>Deferred Payment Loan</t>
  </si>
  <si>
    <t>Public Funds</t>
  </si>
  <si>
    <t>Tax-Exempt Bond Proceeds</t>
  </si>
  <si>
    <t>Private Funds</t>
  </si>
  <si>
    <t>Owner Cash Contributions</t>
  </si>
  <si>
    <t>Private Loans</t>
  </si>
  <si>
    <t xml:space="preserve">List all sources of permanent financing for the project that remains beyond construction. Include the value of any new mortgages that are taken out at the end of construction by the developer/owner. Enter the name of the lender, original amount of the loan, the current interest rate, amortization period, loan term, payment amount and proposed lien position.  If the City HOME funding request includes permanent financing in the form of a loan, enter anticipated terms and information in this table.  
</t>
  </si>
  <si>
    <t>Labor</t>
  </si>
  <si>
    <t>Value of Donation ($10.00/hour for unskilled labor)</t>
  </si>
  <si>
    <t>Donation</t>
  </si>
  <si>
    <t>% of City HOME Funds Budgeted for Program Delivery, Admin and Environmental</t>
  </si>
  <si>
    <t>Total Development Cost</t>
  </si>
  <si>
    <t>City Request</t>
  </si>
  <si>
    <t>Activity Totals</t>
  </si>
  <si>
    <t>All Funds</t>
  </si>
  <si>
    <t>Other HOME</t>
  </si>
  <si>
    <t>Difference</t>
  </si>
  <si>
    <t>Difference between All Funds above and Total Source of Funds should match In-Kind Donation</t>
  </si>
  <si>
    <t>Numbers Match if "$0.00"</t>
  </si>
  <si>
    <t>City HOME funds</t>
  </si>
  <si>
    <r>
      <t xml:space="preserve">DEVELOPMENT </t>
    </r>
    <r>
      <rPr>
        <b/>
        <sz val="11"/>
        <color indexed="10"/>
        <rFont val="Cambria"/>
        <family val="1"/>
      </rPr>
      <t>(GAP)</t>
    </r>
    <r>
      <rPr>
        <b/>
        <sz val="11"/>
        <color indexed="48"/>
        <rFont val="Cambria"/>
        <family val="1"/>
      </rPr>
      <t>/ SURPLUS</t>
    </r>
  </si>
  <si>
    <t>Total Downpayment</t>
  </si>
  <si>
    <r>
      <t>FINANCING</t>
    </r>
    <r>
      <rPr>
        <b/>
        <sz val="11"/>
        <color indexed="10"/>
        <rFont val="Cambria"/>
        <family val="1"/>
      </rPr>
      <t xml:space="preserve"> (GAP)</t>
    </r>
    <r>
      <rPr>
        <b/>
        <sz val="11"/>
        <color indexed="48"/>
        <rFont val="Cambria"/>
        <family val="1"/>
      </rPr>
      <t>/ SURPLUS</t>
    </r>
  </si>
  <si>
    <r>
      <t xml:space="preserve">FINANCING </t>
    </r>
    <r>
      <rPr>
        <b/>
        <sz val="11"/>
        <color indexed="10"/>
        <rFont val="Cambria"/>
        <family val="1"/>
      </rPr>
      <t>(GAP)</t>
    </r>
    <r>
      <rPr>
        <b/>
        <sz val="11"/>
        <color indexed="48"/>
        <rFont val="Cambria"/>
        <family val="1"/>
      </rPr>
      <t>/ SURPLUS</t>
    </r>
  </si>
  <si>
    <t>Total Development Costs</t>
  </si>
  <si>
    <t>Ave. Subsidy</t>
  </si>
  <si>
    <t>NOTE: If the average minimum calculated below is met, it is ok if this per unit minimum is not met</t>
  </si>
  <si>
    <t>NOTE: If the average minimum calculated above is met, it is ok if this per unit minimum is not met</t>
  </si>
  <si>
    <t xml:space="preserve">MINIMUM of $1,000/UNIT SUBSIDY AVERAGE CALCULATION                                                                          NOTE: This threshold supercedes the per unit minimum subsidy calculations noted within the chart. So, if this average is met, the project is in compliance with minimum subsidy requirements. </t>
  </si>
  <si>
    <t>Development Costs by Funder</t>
  </si>
  <si>
    <t>Funding Sources</t>
  </si>
  <si>
    <t>% of Project Costs To Be Paid For with City HOME Funds</t>
  </si>
  <si>
    <t>Average City HOME Subsidy Per HOME-Assisted Unit</t>
  </si>
  <si>
    <t>% of Units HOME-Assisted</t>
  </si>
  <si>
    <t>Funding Secured?</t>
  </si>
  <si>
    <t>Yes</t>
  </si>
  <si>
    <t>No</t>
  </si>
  <si>
    <t>Housing-to-Income Ratio (Max 31%)</t>
  </si>
  <si>
    <t>HOME Development Subsidy</t>
  </si>
  <si>
    <t>HOME Down Payment Assistance</t>
  </si>
  <si>
    <t>HOME Down payment Assistance</t>
  </si>
  <si>
    <t>Total Assisted Units</t>
  </si>
  <si>
    <t>Total Units</t>
  </si>
  <si>
    <t>HOME Units</t>
  </si>
  <si>
    <t>NOTE: If  more than 12 HOME units are included in the project, the minimum subsidy limit average calculation must be done by hand.</t>
  </si>
  <si>
    <t>NOTE: Only Complete for HOME-assisted Units</t>
  </si>
  <si>
    <t>HOME-ASSISTED HOMEBUYER PROJECT DEVELOPMENT COSTS BY ADDRESS</t>
  </si>
  <si>
    <t>HOMEBUYER/RENTAL MARKET &amp; HOUSING NEED</t>
  </si>
  <si>
    <t>Homebuyer/Rental Market</t>
  </si>
  <si>
    <t>Define how you determined there was a need for the proposed homebuyer/rental activity in your market.</t>
  </si>
  <si>
    <t xml:space="preserve">Your answer must be specific to your proposed project.  You must provide specific numbers and/or statistical data and you </t>
  </si>
  <si>
    <t xml:space="preserve">project area description (neighborhood boundaries, description and strengths/weaknesses that could affect </t>
  </si>
  <si>
    <t>project area demographics.</t>
  </si>
  <si>
    <t xml:space="preserve">marketability); local amenities (primarily within approximately 2 miles of project site and state distance); </t>
  </si>
  <si>
    <t>Project Amenties</t>
  </si>
  <si>
    <t>List all amenities within 2 miles from project site and state distance:</t>
  </si>
  <si>
    <t>Market Demand for Rental Projects</t>
  </si>
  <si>
    <t>Check one:</t>
  </si>
  <si>
    <r>
      <t xml:space="preserve">The project is creating </t>
    </r>
    <r>
      <rPr>
        <u/>
        <sz val="11"/>
        <color indexed="8"/>
        <rFont val="Cambria"/>
        <family val="1"/>
      </rPr>
      <t>new</t>
    </r>
    <r>
      <rPr>
        <sz val="11"/>
        <color indexed="8"/>
        <rFont val="Cambria"/>
        <family val="1"/>
      </rPr>
      <t xml:space="preserve"> rental units either through new construction OR rehabilitation including conversion/adaptive reuse.</t>
    </r>
  </si>
  <si>
    <t>The project is rehabilitating existing rental units.</t>
  </si>
  <si>
    <r>
      <t>E</t>
    </r>
    <r>
      <rPr>
        <u/>
        <sz val="11"/>
        <color indexed="8"/>
        <rFont val="Cambria"/>
        <family val="1"/>
      </rPr>
      <t>xisting Rental Projects</t>
    </r>
  </si>
  <si>
    <t>Current/average vacancy rate:</t>
  </si>
  <si>
    <t>Is there a waiting list?</t>
  </si>
  <si>
    <t>If there is a waiting list, briefly describe why the project needs rehabilitation.</t>
  </si>
  <si>
    <t>If there is not a waiting list, briefly explain why you believe there is demand for the project?</t>
  </si>
  <si>
    <t>All Rental Projects</t>
  </si>
  <si>
    <t>Demand Analysis</t>
  </si>
  <si>
    <t>Number of households in market area</t>
  </si>
  <si>
    <t>Number of rental households in market area</t>
  </si>
  <si>
    <t>Targeted income range</t>
  </si>
  <si>
    <t>Number of households in targeted income range</t>
  </si>
  <si>
    <t>Estimated number of rental households in targeted income range</t>
  </si>
  <si>
    <t>Supply Analysis</t>
  </si>
  <si>
    <t>Comparable units serve the same population (i.e. elderly, family) and income range as the proposed project.</t>
  </si>
  <si>
    <t>Property Name and/or Address</t>
  </si>
  <si>
    <t>Vacancy Rate</t>
  </si>
  <si>
    <t>Units serving same income range</t>
  </si>
  <si>
    <t>Other (amenities, condition, etc.)</t>
  </si>
  <si>
    <t>Units supplied</t>
  </si>
  <si>
    <t>Needs Assessment</t>
  </si>
  <si>
    <t>Net Demand</t>
  </si>
  <si>
    <t>minus</t>
  </si>
  <si>
    <t>equals</t>
  </si>
  <si>
    <t>Net demand</t>
  </si>
  <si>
    <t>Market Penetration</t>
  </si>
  <si>
    <t>Units proposed</t>
  </si>
  <si>
    <t xml:space="preserve">divided by </t>
  </si>
  <si>
    <t>Market penetration</t>
  </si>
  <si>
    <t>RENTAL PROFORMA</t>
  </si>
  <si>
    <t>Single Site Development</t>
  </si>
  <si>
    <t>Scattered Site Development</t>
  </si>
  <si>
    <r>
      <t xml:space="preserve">A. Unit Breakdown </t>
    </r>
    <r>
      <rPr>
        <sz val="11"/>
        <rFont val="Cambria"/>
        <family val="1"/>
      </rPr>
      <t>- List number of units and number of bedrooms for each income category in chart below:</t>
    </r>
  </si>
  <si>
    <t xml:space="preserve">List the number of units and number of bedrooms for each income category in the chart. 
</t>
  </si>
  <si>
    <t>0 Bdrm.</t>
  </si>
  <si>
    <t>1 Bdrm.</t>
  </si>
  <si>
    <t>2 Bdrms.</t>
  </si>
  <si>
    <t>3 Bdrms.</t>
  </si>
  <si>
    <t>4 Bdrms.</t>
  </si>
  <si>
    <t># Units</t>
  </si>
  <si>
    <t># Bdrms.</t>
  </si>
  <si>
    <t>Market Rate    (non-assisted)</t>
  </si>
  <si>
    <t>Development Total</t>
  </si>
  <si>
    <t>B. Comparison of Assisted Units to Development Costs</t>
  </si>
  <si>
    <t># of Units</t>
  </si>
  <si>
    <t>% of Total Units in Development**</t>
  </si>
  <si>
    <t>Requested Amount</t>
  </si>
  <si>
    <t>% of Total Project Costs</t>
  </si>
  <si>
    <t xml:space="preserve">**If the number of assisted units is less than 100%, are the assisted units comparable to the non-assisted units in size and amenities? </t>
  </si>
  <si>
    <t>YES</t>
  </si>
  <si>
    <t>NO</t>
  </si>
  <si>
    <t>C. Assisted units will be (check one):</t>
  </si>
  <si>
    <t>Fixed (Designated units)</t>
  </si>
  <si>
    <t>Floating</t>
  </si>
  <si>
    <t>D.  Commercial Space:</t>
  </si>
  <si>
    <t>Square Feet</t>
  </si>
  <si>
    <t>% of Total</t>
  </si>
  <si>
    <t>Commercial Space</t>
  </si>
  <si>
    <t>E. Monthly Utility Allowance Calculations</t>
  </si>
  <si>
    <t>Enter Allowance Paid by Tenant ONLY</t>
  </si>
  <si>
    <t>Utilities</t>
  </si>
  <si>
    <t>Type of Utility (Gas, Electric, Oil, etc.)</t>
  </si>
  <si>
    <t>Utilities Paid by:</t>
  </si>
  <si>
    <t>2 Bdrm.</t>
  </si>
  <si>
    <t>3 Bdrm.</t>
  </si>
  <si>
    <t>4 Bdrm.</t>
  </si>
  <si>
    <t>Heating</t>
  </si>
  <si>
    <t xml:space="preserve">        Owner</t>
  </si>
  <si>
    <t xml:space="preserve">        Tenant</t>
  </si>
  <si>
    <t>Air Conditioning</t>
  </si>
  <si>
    <t>Cooking</t>
  </si>
  <si>
    <t>Lighting</t>
  </si>
  <si>
    <t>Hot Water</t>
  </si>
  <si>
    <t>Water</t>
  </si>
  <si>
    <t>Sewer</t>
  </si>
  <si>
    <t>Trash</t>
  </si>
  <si>
    <t>Total Utility Allowance for Costs Paid by Tenant</t>
  </si>
  <si>
    <t>Source of Utility Allowance Calculation:</t>
  </si>
  <si>
    <t>If you are using one of the following utility allowances, you must attach a copy of the chart, survey, or letter.</t>
  </si>
  <si>
    <t>Local Public Housing Authority</t>
  </si>
  <si>
    <t>HUD/PHA</t>
  </si>
  <si>
    <t>Rural Development 515</t>
  </si>
  <si>
    <t>Section 8</t>
  </si>
  <si>
    <t>Utility Company (Actual Survey)</t>
  </si>
  <si>
    <t>Utility Company Estimate (Provide letter from utility company)</t>
  </si>
  <si>
    <r>
      <t>F. Maximum Tenant-Paid Rent Calculation</t>
    </r>
    <r>
      <rPr>
        <sz val="11"/>
        <rFont val="Cambria"/>
        <family val="1"/>
      </rPr>
      <t xml:space="preserve"> </t>
    </r>
  </si>
  <si>
    <t xml:space="preserve">List the applicable monthly housing cost limits, based on the number of bedrooms, less the applicable utility allowance calculated in (E) above to determine the maximum allowable tenant-paid rents for your development.
</t>
  </si>
  <si>
    <t>0 BR</t>
  </si>
  <si>
    <t>1 BR</t>
  </si>
  <si>
    <t>2 BR</t>
  </si>
  <si>
    <t>3 BR</t>
  </si>
  <si>
    <t>4BR</t>
  </si>
  <si>
    <t>Minus Utility Allowance Paid by Tenant</t>
  </si>
  <si>
    <t>Equals Maximum Allowable Rent for Your Project</t>
  </si>
  <si>
    <t>G. Estimated Rents and Rental Income:</t>
  </si>
  <si>
    <t>Total Number of 30% AMI Units:</t>
  </si>
  <si>
    <t>Net Sq. Ft. of Unit</t>
  </si>
  <si>
    <t>Number of Units</t>
  </si>
  <si>
    <t>Monthly Rent Per Unit</t>
  </si>
  <si>
    <t>Total Monthly Rent by Unit Type</t>
  </si>
  <si>
    <t>0 Bedrooms</t>
  </si>
  <si>
    <t>1 Bedroom</t>
  </si>
  <si>
    <t>2 Bedrooms</t>
  </si>
  <si>
    <t>3 Bedrooms</t>
  </si>
  <si>
    <t>4 Bedrooms</t>
  </si>
  <si>
    <t>Other Income Source (list):</t>
  </si>
  <si>
    <t>Total Monthly Income</t>
  </si>
  <si>
    <t>X 12</t>
  </si>
  <si>
    <t>Annual Income</t>
  </si>
  <si>
    <t>Total Number of 40% AMI Units:</t>
  </si>
  <si>
    <t>Total Number of 50% AMI Units:</t>
  </si>
  <si>
    <t>Total Number of 60% AMI Units:</t>
  </si>
  <si>
    <t>Total Number of 80% AMI Units:</t>
  </si>
  <si>
    <t>H. Effective Gross  Income Calculation</t>
  </si>
  <si>
    <t>Annual Income (30% Units):</t>
  </si>
  <si>
    <t>Annual Income (40% Units):</t>
  </si>
  <si>
    <t>Annual Income (50% Units):</t>
  </si>
  <si>
    <t>Annual Income (60% Units):</t>
  </si>
  <si>
    <t>Annual Income (80% Units):</t>
  </si>
  <si>
    <t>Annual Income (Market Rate Units):</t>
  </si>
  <si>
    <t>Potential Gross Income</t>
  </si>
  <si>
    <t>Less Vacancy Allowance         (enter % ---&gt;)</t>
  </si>
  <si>
    <t>Effective Gross Income</t>
  </si>
  <si>
    <t>I. Annual Expense Information:</t>
  </si>
  <si>
    <t>Housing</t>
  </si>
  <si>
    <t>Administrative</t>
  </si>
  <si>
    <t>General</t>
  </si>
  <si>
    <t>1. Advertising</t>
  </si>
  <si>
    <t>1. Elevator</t>
  </si>
  <si>
    <t>2. Management Fee</t>
  </si>
  <si>
    <t>2. Fuel (heating and hot water)</t>
  </si>
  <si>
    <t>3. Legal/Partnership</t>
  </si>
  <si>
    <t>3. Electricity</t>
  </si>
  <si>
    <t>4. Accounting</t>
  </si>
  <si>
    <t>4. Water/Sewer</t>
  </si>
  <si>
    <t>5. Other</t>
  </si>
  <si>
    <t>5. Gas</t>
  </si>
  <si>
    <t>6. Trash Removal</t>
  </si>
  <si>
    <t>7. Payroll/Payroll Taxes</t>
  </si>
  <si>
    <t>Total Administrative:</t>
  </si>
  <si>
    <t>8. Insurance</t>
  </si>
  <si>
    <t>9. Real Estate Taxes*</t>
  </si>
  <si>
    <t>Maintenance</t>
  </si>
  <si>
    <t>1. Decorating</t>
  </si>
  <si>
    <t>2. Repairs</t>
  </si>
  <si>
    <t>3. Exterminating</t>
  </si>
  <si>
    <t>4. Ground Expenses</t>
  </si>
  <si>
    <t>Total Maintenance</t>
  </si>
  <si>
    <t>Per Unit</t>
  </si>
  <si>
    <t>Annual Administrative Expenses</t>
  </si>
  <si>
    <t>Annual Maintenance Expenses</t>
  </si>
  <si>
    <t>Annual General Expenses</t>
  </si>
  <si>
    <t>* List full tax liability for property - do not reflect any tax abatement.  If the property is permanently exempt do not enter any amount.</t>
  </si>
  <si>
    <r>
      <t>J. Projection for Financial Feasibility</t>
    </r>
    <r>
      <rPr>
        <sz val="11"/>
        <rFont val="Cambria"/>
        <family val="1"/>
      </rPr>
      <t xml:space="preserve"> - 15 year proforma for (check one):</t>
    </r>
  </si>
  <si>
    <t>Housing Projection</t>
  </si>
  <si>
    <t>Property Financial History Since Opening</t>
  </si>
  <si>
    <t>Year 1</t>
  </si>
  <si>
    <t>Year 2</t>
  </si>
  <si>
    <t>Year 3</t>
  </si>
  <si>
    <t>Year 4</t>
  </si>
  <si>
    <t>Year 5</t>
  </si>
  <si>
    <t>1. Potential Gross Income</t>
  </si>
  <si>
    <t>2. Less Vacancy Loss</t>
  </si>
  <si>
    <t>3. Effective Gross Income (1-2)</t>
  </si>
  <si>
    <t>4. Less Operating Expenses</t>
  </si>
  <si>
    <t>5. Less Replacement Reserves</t>
  </si>
  <si>
    <t>6. Plus Tax Abatement (increase by expense rate if applicable)</t>
  </si>
  <si>
    <t>7. Net Income (3-4-5+6)</t>
  </si>
  <si>
    <t>8. Less Debt Service #1</t>
  </si>
  <si>
    <t>8b. Less Debt Service #2</t>
  </si>
  <si>
    <t>9. Cash Flow (7-8-8b)</t>
  </si>
  <si>
    <t>10. Debt Coverage Ratio (7/(8+8b))</t>
  </si>
  <si>
    <t>11. Deferred Developer Fee Payment</t>
  </si>
  <si>
    <t>12. Cash Flow after Def. Dev. Fee Pmt.</t>
  </si>
  <si>
    <t>Year 6</t>
  </si>
  <si>
    <t>Year 7</t>
  </si>
  <si>
    <t>Year 8</t>
  </si>
  <si>
    <t>Year 9</t>
  </si>
  <si>
    <t>Year 10</t>
  </si>
  <si>
    <t>Year 11</t>
  </si>
  <si>
    <t>Year 12</t>
  </si>
  <si>
    <t>Year 13</t>
  </si>
  <si>
    <t>Year 14</t>
  </si>
  <si>
    <t>Year 15</t>
  </si>
  <si>
    <t>Development Criteria</t>
  </si>
  <si>
    <t>1.  Management Fee - 5-7% of effective gross income</t>
  </si>
  <si>
    <t xml:space="preserve">Management Fee is five to seven percent of the ‘effective gross income, i.e., total gross income for all units minus the vacancy rate. 
</t>
  </si>
  <si>
    <t>1-50 units</t>
  </si>
  <si>
    <t>51-100 units</t>
  </si>
  <si>
    <t>over 100 units</t>
  </si>
  <si>
    <t xml:space="preserve">2.  Vacancy Rate (for year 2 and beyond) - 6-8% </t>
  </si>
  <si>
    <t>3.  Rental Income Growth Rate - 1-3%</t>
  </si>
  <si>
    <t>4.  Operating Reserves - 4-6 months of operating expenses plus 4-6 months debt service</t>
  </si>
  <si>
    <t>4 months</t>
  </si>
  <si>
    <t>6 months</t>
  </si>
  <si>
    <t>5a.  Replacement Reserves - New Construction: $250-$300 per unit per year</t>
  </si>
  <si>
    <t>5b. Replacement Reserves - Rehabilitation $300-$350</t>
  </si>
  <si>
    <t xml:space="preserve">6. Rent-Up Reserves (not exceed 3 months of operating expenses </t>
  </si>
  <si>
    <t>plus 3 months debt service)</t>
  </si>
  <si>
    <t>7.  Operating Expense Growth Rate - 2-4%</t>
  </si>
  <si>
    <t>8.  Second Year Debt Coverage Ratio - 1.15 to 1.35</t>
  </si>
  <si>
    <t xml:space="preserve">9. Development structured with no hard debt - minimum cash flow </t>
  </si>
  <si>
    <t>per unit</t>
  </si>
  <si>
    <t>10. 1% spread between operating expenses growth and rental income growth</t>
  </si>
  <si>
    <t>11. Describe how the development determined the operating expenses to be reasonable:</t>
  </si>
  <si>
    <t>12. Describe the data supporting the projected operating expense growth and rental income growth:</t>
  </si>
  <si>
    <t>Total Development Costs:</t>
  </si>
  <si>
    <t>HOME-Assisted Units</t>
  </si>
  <si>
    <t>Total HOME Funds Requested</t>
  </si>
  <si>
    <t>Average HOME Subsidy/Unit</t>
  </si>
  <si>
    <t>Markdown in FMV (HOME)</t>
  </si>
  <si>
    <t>221(d)(3) LIMITS Computation for Non-Comparable Unit Projects</t>
  </si>
  <si>
    <t>Total # of Comparable Assisted 0-Bedroom Units</t>
  </si>
  <si>
    <t>221(d)(3) Limit for 0-Bedroom Units</t>
  </si>
  <si>
    <t>FOR PROJECTS WHERE THE UNITS ARE NOT COMPARABLE, ACTUAL COSTS MUST BE USED TO DETERMINE COMPLIANCE WITH THE 221(d)3) LIMITS. See below.</t>
  </si>
  <si>
    <t>221(d)(3) Limit for 1-Bedroom Units</t>
  </si>
  <si>
    <t>221(d)(3) Limit for 2-Bedroom Units</t>
  </si>
  <si>
    <t>Total # of Comparable Assisted 1-Bedroom Units</t>
  </si>
  <si>
    <t>Total # of Comparable Assisted 2-Bedroom Units</t>
  </si>
  <si>
    <t>Total # of Comparable Assisted 3-Bedroom Units</t>
  </si>
  <si>
    <t>221(d)(3) Limit for 3-Bedroom Units</t>
  </si>
  <si>
    <t>Total # of Comparable Assisted 4 or more-Bedroom Units</t>
  </si>
  <si>
    <t>221(d)(3) Limit for 4 or more-Bedroom Units</t>
  </si>
  <si>
    <t>Total Square Footage Amongst All Units</t>
  </si>
  <si>
    <t>Total HOME Investment</t>
  </si>
  <si>
    <t>Total Square Footage for All Units of Bedroom Type (i.e., 0-Bed)</t>
  </si>
  <si>
    <t>HOME Investment $/Square Foot for Entire Development</t>
  </si>
  <si>
    <t>Total HOME Funds Invested For Comparable Bedroom Units</t>
  </si>
  <si>
    <t>Calculator to Determine Total HOME Funds Invested for Comparable Bedroom Units</t>
  </si>
  <si>
    <t>Unit Size</t>
  </si>
  <si>
    <t xml:space="preserve">All Amounts Below Must Equal Zero ($0). Otherwise, the Sources and Costs by Funder Do Not Match. </t>
  </si>
  <si>
    <t xml:space="preserve">HOME FUNDING LIMITS - RENTAL               </t>
  </si>
  <si>
    <t>*NOTE: This calculation only applies to projects where all of the units are comparable (i.e., same number of bedrooms with a similar square footage and amenities)</t>
  </si>
  <si>
    <t>Describe how you determined the rent and income amounts to be accurate.</t>
  </si>
  <si>
    <t xml:space="preserve">RENTAL MARKET ANALYSIS                                                                                                                                                                   </t>
  </si>
  <si>
    <r>
      <t xml:space="preserve">Please identify all other </t>
    </r>
    <r>
      <rPr>
        <u/>
        <sz val="11"/>
        <color indexed="8"/>
        <rFont val="Cambria"/>
        <family val="1"/>
      </rPr>
      <t>comparable</t>
    </r>
    <r>
      <rPr>
        <sz val="10"/>
        <rFont val="Cambria"/>
        <family val="1"/>
      </rPr>
      <t xml:space="preserve"> rental units serving the same market area as the project.</t>
    </r>
  </si>
  <si>
    <t>Existing</t>
  </si>
  <si>
    <t>New</t>
  </si>
  <si>
    <t>221(d)(3) SUBSIDY LIMITS</t>
  </si>
  <si>
    <t>HOME VALUE LIMITS</t>
  </si>
  <si>
    <t>HOME Value Limit (see chart)</t>
  </si>
  <si>
    <t>Other (must be approved by CDD prior to submission)</t>
  </si>
  <si>
    <t>L.  CDD's Underwriting Guidelines:</t>
  </si>
  <si>
    <t>13. If the underwriting is outside of any of CDD's guidelines, provide a detailed explanation:</t>
  </si>
  <si>
    <t>Required Market Capture (NOTE: Less than 1% is calculated as 0%)</t>
  </si>
  <si>
    <t>FAIR MARKET VALUE</t>
  </si>
  <si>
    <t>HOME DEVELOPMENT SUBSIDY (max)</t>
  </si>
  <si>
    <t>HOME DEVELOPMENT SUBSIDY (requested)</t>
  </si>
  <si>
    <t xml:space="preserve">ADDITIONAL DEVELOPER CONTRIBUTION </t>
  </si>
  <si>
    <t>Insurance (Builder's Risk, Property Liability)</t>
  </si>
  <si>
    <t>Asbestos/Lead Hazard Testing</t>
  </si>
  <si>
    <t>2.   Permanent Loans</t>
  </si>
  <si>
    <t>Source</t>
  </si>
  <si>
    <t xml:space="preserve">Please add any Match Funds not included in other Financing Sources under "Other" below.  Total Sources of Funds from Permanent Financing, Grants (including City HOME request), Cash Donations, In-Kind Donations and  Funds must equal the Total Use of Funds listed below in 9.  Preliminary Use of Funds and Budget.
</t>
  </si>
  <si>
    <t>Equity</t>
  </si>
  <si>
    <t>Permanent Loan Financing</t>
  </si>
  <si>
    <t>4.   Equity</t>
  </si>
  <si>
    <t xml:space="preserve">List all sources of equity included in the project. </t>
  </si>
  <si>
    <t>Other HOME:</t>
  </si>
  <si>
    <t>Deferred Developer Fees</t>
  </si>
  <si>
    <t>City Predevelopment Loan</t>
  </si>
  <si>
    <t>City Seed Money Loan</t>
  </si>
  <si>
    <t>Property Taxes</t>
  </si>
  <si>
    <t>Owner Equity:</t>
  </si>
  <si>
    <t>10. Security</t>
  </si>
  <si>
    <t>11. Other</t>
  </si>
  <si>
    <t>Total General:</t>
  </si>
  <si>
    <t>(Rental/Refinance Only - Indicate the requested information for the years since the development opened. Attach additional sheets if necessary under Tab O)</t>
  </si>
  <si>
    <t xml:space="preserve">The following are underwriting guidelines for rental housing developments.  The numbers submitted should reflect the nature and true cost of the proposed activity.  CDD will consider any underwriting outside of these guidelines if supporting documentation is provided.  Operating Expenses – ECDR will consider the reasonableness of operating expenses for each development based on information submitted by the Applicant.  However, unless there are circumstances to justify it, ECDR will generally consider operating expenses to be outside of the underwriting criteria if they exceed the greater of $2,700 – $3,000 per unit or 35% of gross income.
</t>
  </si>
  <si>
    <t xml:space="preserve">     before deferred developer fee must be at least $250 per unit </t>
  </si>
  <si>
    <t xml:space="preserve">     annually</t>
  </si>
  <si>
    <t>Total Number of Market Rate (Non-Assisted) Units:</t>
  </si>
  <si>
    <t>HOME-eligible* (non-assisted)</t>
  </si>
  <si>
    <t>Eligible* - Unit that meets certain federal requirements but will not receive any direct assistance using City HOME funds.</t>
  </si>
  <si>
    <t>At or below 30% AMI (HOME)</t>
  </si>
  <si>
    <t>At or below 50% AMI (HOME)</t>
  </si>
  <si>
    <t>At or below 60% AMI (HOME)</t>
  </si>
  <si>
    <t>At or below 80% AMI (HOME)</t>
  </si>
  <si>
    <t>At or below 40 % AMI (HOME)</t>
  </si>
  <si>
    <r>
      <t>Maximum Allowable Rent at</t>
    </r>
    <r>
      <rPr>
        <b/>
        <sz val="10"/>
        <rFont val="Cambria"/>
        <family val="1"/>
      </rPr>
      <t xml:space="preserve"> 30% AMI (HOME units)</t>
    </r>
  </si>
  <si>
    <r>
      <t xml:space="preserve">Maximum Allowable Rent at </t>
    </r>
    <r>
      <rPr>
        <b/>
        <sz val="10"/>
        <rFont val="Cambria"/>
        <family val="1"/>
      </rPr>
      <t>40% AMI (HOME units)</t>
    </r>
  </si>
  <si>
    <r>
      <t xml:space="preserve">Maximum Allowable Rent at </t>
    </r>
    <r>
      <rPr>
        <b/>
        <sz val="10"/>
        <rFont val="Cambria"/>
        <family val="1"/>
      </rPr>
      <t>50% AMI (HOME units)</t>
    </r>
  </si>
  <si>
    <r>
      <t>Maximum Allowable Rent at</t>
    </r>
    <r>
      <rPr>
        <b/>
        <sz val="10"/>
        <rFont val="Cambria"/>
        <family val="1"/>
      </rPr>
      <t xml:space="preserve"> 60% AMI (HOME units)</t>
    </r>
  </si>
  <si>
    <r>
      <t>Maximum Allowable Rent at</t>
    </r>
    <r>
      <rPr>
        <b/>
        <sz val="10"/>
        <rFont val="Cambria"/>
        <family val="1"/>
      </rPr>
      <t xml:space="preserve"> 80% AMI (HOME units)</t>
    </r>
  </si>
  <si>
    <t>Total Number of HOME-Eligible, Non-Assisted Units:</t>
  </si>
  <si>
    <t>Annual Income (Eligible, Non-Assisted Units):</t>
  </si>
  <si>
    <t>Total Annual Operating Expenses</t>
  </si>
  <si>
    <t>What is the estimated annual percentage increase in income over the affordability period?</t>
  </si>
  <si>
    <t>What is the estimated annual percentage increase in expenses over the affordability period?</t>
  </si>
  <si>
    <t>5.   Cash Donations</t>
  </si>
  <si>
    <t>6.   Construction Financing</t>
  </si>
  <si>
    <t>7.   In-Kind Donations</t>
  </si>
  <si>
    <t>8.   Sources of Match and Leverage (for all proposed activities)</t>
  </si>
  <si>
    <t>9.   Sources and Uses Reconciliation</t>
  </si>
  <si>
    <t>10.   Use of Funds/Budget</t>
  </si>
  <si>
    <t>11. Funding Summary (Double-Check)</t>
  </si>
  <si>
    <t xml:space="preserve">5. Compliance Monitoring </t>
  </si>
  <si>
    <t>6 Other</t>
  </si>
  <si>
    <t>COST ALLOCATION:</t>
  </si>
  <si>
    <t>Ratio of HOME Costs to Total Development Costs</t>
  </si>
  <si>
    <t>Ratio of HOME Units to Total Units</t>
  </si>
  <si>
    <t>Minimum # of HOME Units (as per Ratio of HOME Costs to TDC)</t>
  </si>
  <si>
    <t>Maximum HOME Investment (as per Ratio of HOME Units to Total Units)</t>
  </si>
  <si>
    <t>Proposed # of HOME Units</t>
  </si>
  <si>
    <t>Proposed HOME Investment</t>
  </si>
  <si>
    <t>Fair Share Limit of HOME Costs Met or Exceeded</t>
  </si>
  <si>
    <t>Ratio of HOME Costs to Total Development Costs (TDC)</t>
  </si>
  <si>
    <t>Minimum Fair Share (FS) of HOME Units Met or Not Met</t>
  </si>
  <si>
    <t>Total # of HOME Assisted Units Proposed</t>
  </si>
  <si>
    <t>MINIMUM SUBSIDY:</t>
  </si>
  <si>
    <t>MAXIMUM SUBSIDY PER 221(d)(3):</t>
  </si>
  <si>
    <t>Fair Share of HOME Costs to TDC Met or Not Met</t>
  </si>
  <si>
    <t>Fair Share of HOME Units to Total Units Met or Not Met</t>
  </si>
  <si>
    <t>Minimum of $1,000 Per Unit Subsidy Met or Not Met</t>
  </si>
  <si>
    <t>221(d)(3) Met or Exceeded</t>
  </si>
  <si>
    <t>Minimum $1,000 Met or Not Met</t>
  </si>
  <si>
    <t>HOME Value Limit Met or Exceeded</t>
  </si>
  <si>
    <t>Fair Market Value</t>
  </si>
  <si>
    <t xml:space="preserve">  </t>
  </si>
  <si>
    <t>221(d)(3) Limit Met or Exceeded*</t>
  </si>
  <si>
    <t>Total HOME Funds Invested For Comparable 0-Bedroom Units**</t>
  </si>
  <si>
    <t>Total HOME Funds Invested For Comparable 1-Bedroom Units**</t>
  </si>
  <si>
    <t>Total HOME Funds Invested For Comparable 2-Bedroom Units**</t>
  </si>
  <si>
    <t>Total HOME Funds Invested For Comparable 3-Bedroom Units**</t>
  </si>
  <si>
    <t>Total HOME Funds Invested For Comparable 4 or more-Bedroom Units**</t>
  </si>
  <si>
    <t>CITY OF _____________,____</t>
  </si>
  <si>
    <t>Community Development Division Supplied Allowance</t>
  </si>
  <si>
    <t>CITY OF EVANSVILLE, IN</t>
  </si>
  <si>
    <t>Bank</t>
  </si>
  <si>
    <t xml:space="preserve">Commercial and Office Space: Federal funds cannot be used to finance commercial space within a development.  Income generated and expenses incurred from this space, though, must be factored into CDD’s underwriting for the project as a whole when reviewing the application.  If the project involves the development of commercial space, the applicant will need to attach separate annual operating expense information and a separate 15-year proforma for the commercial space.  Be sure to label which forms are for housing and which ones are for the commercial space.  </t>
  </si>
  <si>
    <t xml:space="preserve">If fixed, list all addresses here: </t>
  </si>
  <si>
    <t>Total Residential Space (Overall Project, Not Per Unit)</t>
  </si>
  <si>
    <t>Commercial Space (Overall Project, Not Per Unit)</t>
  </si>
  <si>
    <t>Total Development  (Overall Project, Not Per Unit)</t>
  </si>
  <si>
    <t>Pest Control</t>
  </si>
  <si>
    <t>rental households</t>
  </si>
  <si>
    <t>income-qualified households</t>
  </si>
  <si>
    <t>Unit Size (# of Beds)</t>
  </si>
  <si>
    <t xml:space="preserve">**IF UNITS OF ALL SIZES ARE COMPARABLE IN TERMS OF AMENITIES, MEANING IT IS REASONABLE TO ASSIGN COST/SQ FT VALUES, THE FOLLOWING CALCULATOR CAN BE USED TO DETERMINE THE "Total HOME Funds Invested" Amounts For Each Unit Size for the Test Chart shown below. </t>
  </si>
  <si>
    <t>234 Condo Hsg Basic Mortgage Limits</t>
  </si>
  <si>
    <t>Limit (2016)</t>
  </si>
  <si>
    <t>234 Condominium Housing Basic Mortgage Limits</t>
  </si>
  <si>
    <t>HOME Homeownership Value Limits - Eff 4/15/2019</t>
  </si>
  <si>
    <t>HOME Homeownership Value Limits - 4/15/2019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</si>
</sst>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_);_(&quot;$&quot;* \(#,##0\);_(&quot;$&quot;* &quot;-&quot;??_);_(@_)"/>
    <numFmt numFmtId="168" formatCode="&quot;$&quot;#,##0.00"/>
    <numFmt numFmtId="169" formatCode="&quot;$&quot;#,##0"/>
  </numFmts>
  <fonts count="72" x14ac:knownFonts="1">
    <font>
      <sz val="10"/>
      <name val="Arial"/>
    </font>
    <font>
      <sz val="10"/>
      <name val="Arial"/>
    </font>
    <font>
      <sz val="8"/>
      <name val="Arial"/>
      <family val="2"/>
    </font>
    <font>
      <b/>
      <sz val="12"/>
      <name val="Arial"/>
      <family val="2"/>
    </font>
    <font>
      <sz val="10"/>
      <name val="Arial"/>
      <family val="2"/>
    </font>
    <font>
      <sz val="12"/>
      <name val="Calibri"/>
      <family val="2"/>
    </font>
    <font>
      <b/>
      <sz val="14"/>
      <name val="Calibri"/>
      <family val="2"/>
    </font>
    <font>
      <sz val="11"/>
      <name val="Calibri"/>
      <family val="2"/>
    </font>
    <font>
      <sz val="11"/>
      <name val="Arial"/>
      <family val="2"/>
    </font>
    <font>
      <sz val="10"/>
      <name val="Calibri"/>
      <family val="2"/>
    </font>
    <font>
      <sz val="10"/>
      <name val="Arial"/>
      <family val="2"/>
    </font>
    <font>
      <sz val="12"/>
      <name val="Arial"/>
      <family val="2"/>
    </font>
    <font>
      <u/>
      <sz val="11"/>
      <name val="Cambria"/>
      <family val="1"/>
    </font>
    <font>
      <sz val="10"/>
      <name val="Times New Roman"/>
      <family val="1"/>
    </font>
    <font>
      <sz val="11"/>
      <name val="Cambria"/>
      <family val="1"/>
    </font>
    <font>
      <i/>
      <sz val="11"/>
      <name val="Cambria"/>
      <family val="1"/>
    </font>
    <font>
      <b/>
      <sz val="11"/>
      <name val="Cambria"/>
      <family val="1"/>
    </font>
    <font>
      <sz val="11"/>
      <name val="Times New Roman"/>
      <family val="1"/>
    </font>
    <font>
      <b/>
      <sz val="11"/>
      <name val="Times New Roman"/>
      <family val="1"/>
    </font>
    <font>
      <u/>
      <sz val="11"/>
      <name val="Times New Roman"/>
      <family val="1"/>
    </font>
    <font>
      <b/>
      <sz val="11"/>
      <color indexed="10"/>
      <name val="Cambria"/>
      <family val="1"/>
    </font>
    <font>
      <b/>
      <sz val="11"/>
      <color indexed="48"/>
      <name val="Cambria"/>
      <family val="1"/>
    </font>
    <font>
      <sz val="11"/>
      <color indexed="8"/>
      <name val="Cambria"/>
      <family val="1"/>
    </font>
    <font>
      <b/>
      <sz val="10"/>
      <name val="Cambria"/>
      <family val="1"/>
    </font>
    <font>
      <b/>
      <sz val="10"/>
      <name val="Arial"/>
      <family val="2"/>
    </font>
    <font>
      <u/>
      <sz val="11"/>
      <color indexed="8"/>
      <name val="Cambria"/>
      <family val="1"/>
    </font>
    <font>
      <sz val="10"/>
      <name val="Cambria"/>
      <family val="1"/>
    </font>
    <font>
      <sz val="10"/>
      <name val="Cambria"/>
      <family val="1"/>
      <scheme val="major"/>
    </font>
    <font>
      <sz val="11"/>
      <name val="Cambria"/>
      <family val="1"/>
      <scheme val="major"/>
    </font>
    <font>
      <i/>
      <sz val="11"/>
      <name val="Cambria"/>
      <family val="1"/>
      <scheme val="major"/>
    </font>
    <font>
      <u/>
      <sz val="10"/>
      <name val="Cambria"/>
      <family val="1"/>
      <scheme val="major"/>
    </font>
    <font>
      <b/>
      <sz val="10"/>
      <name val="Cambria"/>
      <family val="1"/>
      <scheme val="major"/>
    </font>
    <font>
      <sz val="12"/>
      <name val="Cambria"/>
      <family val="1"/>
      <scheme val="major"/>
    </font>
    <font>
      <b/>
      <sz val="12"/>
      <name val="Cambria"/>
      <family val="1"/>
      <scheme val="major"/>
    </font>
    <font>
      <sz val="11"/>
      <color theme="1"/>
      <name val="Cambria"/>
      <family val="1"/>
      <scheme val="major"/>
    </font>
    <font>
      <sz val="10"/>
      <color theme="1"/>
      <name val="Cambria"/>
      <family val="1"/>
      <scheme val="major"/>
    </font>
    <font>
      <sz val="10"/>
      <color theme="1"/>
      <name val="Times New Roman"/>
      <family val="1"/>
    </font>
    <font>
      <b/>
      <sz val="10"/>
      <color theme="1"/>
      <name val="Cambria"/>
      <family val="1"/>
      <scheme val="major"/>
    </font>
    <font>
      <b/>
      <sz val="11"/>
      <color rgb="FFFF0000"/>
      <name val="Cambria"/>
      <family val="1"/>
      <scheme val="major"/>
    </font>
    <font>
      <i/>
      <sz val="10"/>
      <name val="Cambria"/>
      <family val="1"/>
      <scheme val="major"/>
    </font>
    <font>
      <b/>
      <i/>
      <sz val="11"/>
      <name val="Cambria"/>
      <family val="1"/>
      <scheme val="major"/>
    </font>
    <font>
      <b/>
      <sz val="11"/>
      <name val="Cambria"/>
      <family val="1"/>
      <scheme val="major"/>
    </font>
    <font>
      <b/>
      <sz val="11"/>
      <color indexed="10"/>
      <name val="Cambria"/>
      <family val="1"/>
      <scheme val="major"/>
    </font>
    <font>
      <i/>
      <sz val="11"/>
      <color indexed="10"/>
      <name val="Cambria"/>
      <family val="1"/>
      <scheme val="major"/>
    </font>
    <font>
      <sz val="11"/>
      <color indexed="10"/>
      <name val="Cambria"/>
      <family val="1"/>
      <scheme val="major"/>
    </font>
    <font>
      <u/>
      <sz val="11"/>
      <name val="Cambria"/>
      <family val="1"/>
      <scheme val="major"/>
    </font>
    <font>
      <sz val="11"/>
      <color theme="1"/>
      <name val="Times New Roman"/>
      <family val="1"/>
    </font>
    <font>
      <sz val="8"/>
      <name val="Cambria"/>
      <family val="1"/>
      <scheme val="major"/>
    </font>
    <font>
      <b/>
      <i/>
      <sz val="10"/>
      <color indexed="10"/>
      <name val="Cambria"/>
      <family val="1"/>
      <scheme val="major"/>
    </font>
    <font>
      <b/>
      <sz val="10"/>
      <color indexed="10"/>
      <name val="Cambria"/>
      <family val="1"/>
      <scheme val="major"/>
    </font>
    <font>
      <sz val="10"/>
      <color indexed="10"/>
      <name val="Cambria"/>
      <family val="1"/>
      <scheme val="major"/>
    </font>
    <font>
      <b/>
      <sz val="11"/>
      <color indexed="9"/>
      <name val="Cambria"/>
      <family val="1"/>
      <scheme val="major"/>
    </font>
    <font>
      <sz val="11"/>
      <color indexed="9"/>
      <name val="Cambria"/>
      <family val="1"/>
      <scheme val="major"/>
    </font>
    <font>
      <b/>
      <i/>
      <sz val="11"/>
      <color indexed="10"/>
      <name val="Cambria"/>
      <family val="1"/>
      <scheme val="major"/>
    </font>
    <font>
      <b/>
      <sz val="11"/>
      <color indexed="48"/>
      <name val="Cambria"/>
      <family val="1"/>
      <scheme val="major"/>
    </font>
    <font>
      <sz val="11"/>
      <color indexed="48"/>
      <name val="Cambria"/>
      <family val="1"/>
      <scheme val="major"/>
    </font>
    <font>
      <i/>
      <sz val="11"/>
      <color indexed="48"/>
      <name val="Cambria"/>
      <family val="1"/>
      <scheme val="major"/>
    </font>
    <font>
      <b/>
      <u/>
      <sz val="10"/>
      <name val="Cambria"/>
      <family val="1"/>
      <scheme val="major"/>
    </font>
    <font>
      <b/>
      <sz val="10"/>
      <color rgb="FFFF0000"/>
      <name val="Cambria"/>
      <family val="1"/>
      <scheme val="major"/>
    </font>
    <font>
      <i/>
      <sz val="11"/>
      <color rgb="FFFF0000"/>
      <name val="Cambria"/>
      <family val="1"/>
      <scheme val="major"/>
    </font>
    <font>
      <i/>
      <u/>
      <sz val="11"/>
      <name val="Cambria"/>
      <family val="1"/>
      <scheme val="major"/>
    </font>
    <font>
      <u/>
      <sz val="11"/>
      <color theme="1"/>
      <name val="Cambria"/>
      <family val="1"/>
      <scheme val="major"/>
    </font>
    <font>
      <sz val="10"/>
      <color theme="0"/>
      <name val="Cambria"/>
      <family val="1"/>
      <scheme val="major"/>
    </font>
    <font>
      <sz val="10"/>
      <color indexed="55"/>
      <name val="Cambria"/>
      <family val="1"/>
      <scheme val="major"/>
    </font>
    <font>
      <b/>
      <sz val="10"/>
      <color indexed="55"/>
      <name val="Cambria"/>
      <family val="1"/>
      <scheme val="major"/>
    </font>
    <font>
      <b/>
      <sz val="10"/>
      <color indexed="23"/>
      <name val="Cambria"/>
      <family val="1"/>
      <scheme val="major"/>
    </font>
    <font>
      <sz val="10"/>
      <color rgb="FFFF0000"/>
      <name val="Arial"/>
      <family val="2"/>
    </font>
    <font>
      <i/>
      <sz val="10"/>
      <color theme="1"/>
      <name val="Cambria"/>
      <family val="1"/>
      <scheme val="major"/>
    </font>
    <font>
      <b/>
      <sz val="8"/>
      <name val="Cambria"/>
      <family val="1"/>
      <scheme val="major"/>
    </font>
    <font>
      <b/>
      <i/>
      <sz val="10"/>
      <name val="Cambria"/>
      <family val="1"/>
      <scheme val="major"/>
    </font>
    <font>
      <i/>
      <sz val="8"/>
      <name val="Cambria"/>
      <family val="1"/>
      <scheme val="major"/>
    </font>
    <font>
      <sz val="9"/>
      <color rgb="FFFF0000"/>
      <name val="Arial"/>
      <family val="2"/>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theme="0" tint="-0.14999847407452621"/>
      </patternFill>
    </fill>
  </fills>
  <borders count="8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uble">
        <color indexed="64"/>
      </left>
      <right/>
      <top style="double">
        <color indexed="64"/>
      </top>
      <bottom/>
      <diagonal/>
    </border>
    <border>
      <left style="double">
        <color indexed="64"/>
      </left>
      <right/>
      <top/>
      <bottom/>
      <diagonal/>
    </border>
    <border>
      <left/>
      <right style="medium">
        <color indexed="64"/>
      </right>
      <top style="medium">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double">
        <color indexed="64"/>
      </right>
      <top style="medium">
        <color indexed="64"/>
      </top>
      <bottom style="double">
        <color indexed="64"/>
      </bottom>
      <diagonal/>
    </border>
    <border>
      <left/>
      <right/>
      <top style="thick">
        <color indexed="64"/>
      </top>
      <bottom style="thick">
        <color indexed="64"/>
      </bottom>
      <diagonal/>
    </border>
    <border>
      <left style="thick">
        <color indexed="64"/>
      </left>
      <right/>
      <top/>
      <bottom/>
      <diagonal/>
    </border>
    <border>
      <left style="dotted">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s>
  <cellStyleXfs count="9">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1460">
    <xf numFmtId="0" fontId="0" fillId="0" borderId="0" xfId="0"/>
    <xf numFmtId="0" fontId="3" fillId="0" borderId="0" xfId="0" applyFont="1" applyAlignment="1">
      <alignment horizontal="center"/>
    </xf>
    <xf numFmtId="0" fontId="0" fillId="0" borderId="0" xfId="0" applyProtection="1"/>
    <xf numFmtId="0" fontId="5"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3" fillId="0" borderId="0" xfId="0" applyFont="1"/>
    <xf numFmtId="0" fontId="27" fillId="0" borderId="0" xfId="0" applyFont="1" applyProtection="1"/>
    <xf numFmtId="0" fontId="28" fillId="0" borderId="0" xfId="0" applyFont="1" applyProtection="1"/>
    <xf numFmtId="0" fontId="12" fillId="0" borderId="0" xfId="0" applyFont="1" applyProtection="1"/>
    <xf numFmtId="0" fontId="29" fillId="0" borderId="0" xfId="0" applyFont="1" applyProtection="1"/>
    <xf numFmtId="0" fontId="28" fillId="0" borderId="0" xfId="0" applyFont="1" applyFill="1" applyBorder="1" applyProtection="1"/>
    <xf numFmtId="0" fontId="28" fillId="0" borderId="0" xfId="0" applyFont="1" applyAlignment="1" applyProtection="1">
      <alignment wrapText="1"/>
    </xf>
    <xf numFmtId="0" fontId="0" fillId="0" borderId="0" xfId="0" applyAlignment="1"/>
    <xf numFmtId="0" fontId="6" fillId="0" borderId="0" xfId="0" applyFont="1" applyAlignment="1">
      <alignment horizontal="center"/>
    </xf>
    <xf numFmtId="0" fontId="27" fillId="0" borderId="0" xfId="0" applyFont="1" applyAlignment="1" applyProtection="1">
      <alignment horizontal="center"/>
    </xf>
    <xf numFmtId="0" fontId="30" fillId="0" borderId="0" xfId="0" applyFont="1" applyProtection="1"/>
    <xf numFmtId="0" fontId="31" fillId="0" borderId="0" xfId="0" applyFont="1" applyAlignment="1" applyProtection="1">
      <alignment horizontal="left"/>
    </xf>
    <xf numFmtId="0" fontId="27" fillId="0" borderId="0" xfId="0" applyFont="1" applyFill="1" applyAlignment="1" applyProtection="1"/>
    <xf numFmtId="0" fontId="27" fillId="0" borderId="0" xfId="0" applyFont="1" applyFill="1" applyAlignment="1" applyProtection="1">
      <alignment horizontal="left" vertical="top" wrapText="1"/>
    </xf>
    <xf numFmtId="0" fontId="32" fillId="0" borderId="0" xfId="0" applyFont="1" applyAlignment="1" applyProtection="1">
      <alignment horizontal="left" vertical="center"/>
    </xf>
    <xf numFmtId="0" fontId="33" fillId="0" borderId="0" xfId="0" applyFont="1" applyAlignment="1" applyProtection="1">
      <alignment horizontal="left" vertical="center"/>
    </xf>
    <xf numFmtId="0" fontId="13" fillId="0" borderId="0" xfId="0" applyFont="1" applyAlignment="1" applyProtection="1">
      <alignment horizontal="center"/>
    </xf>
    <xf numFmtId="0" fontId="13" fillId="0" borderId="0" xfId="0" applyFont="1" applyProtection="1"/>
    <xf numFmtId="0" fontId="34" fillId="0" borderId="0" xfId="0" applyFont="1" applyAlignment="1" applyProtection="1">
      <alignment vertical="center" wrapText="1"/>
    </xf>
    <xf numFmtId="0" fontId="35" fillId="0" borderId="0" xfId="0" applyFont="1" applyProtection="1"/>
    <xf numFmtId="0" fontId="36" fillId="0" borderId="0" xfId="0" applyFont="1" applyProtection="1"/>
    <xf numFmtId="0" fontId="34" fillId="0" borderId="0" xfId="0" applyFont="1" applyAlignment="1" applyProtection="1">
      <alignment horizontal="left" vertical="center" wrapText="1"/>
    </xf>
    <xf numFmtId="0" fontId="27" fillId="0" borderId="0" xfId="0" applyNumberFormat="1" applyFont="1" applyFill="1" applyBorder="1" applyAlignment="1" applyProtection="1">
      <alignment vertical="center" wrapText="1"/>
    </xf>
    <xf numFmtId="0" fontId="31" fillId="0" borderId="0" xfId="0" applyFont="1" applyAlignment="1" applyProtection="1">
      <alignment horizontal="left" vertical="top"/>
    </xf>
    <xf numFmtId="0" fontId="34" fillId="0" borderId="0" xfId="0" applyFont="1" applyBorder="1" applyAlignment="1" applyProtection="1">
      <alignment horizontal="center"/>
    </xf>
    <xf numFmtId="0" fontId="34" fillId="0" borderId="0" xfId="0" applyFont="1" applyProtection="1"/>
    <xf numFmtId="0" fontId="37" fillId="0" borderId="0" xfId="0" applyFont="1" applyBorder="1" applyAlignment="1" applyProtection="1">
      <alignment vertical="center"/>
    </xf>
    <xf numFmtId="0" fontId="34" fillId="0" borderId="0" xfId="0" applyFont="1" applyBorder="1" applyProtection="1"/>
    <xf numFmtId="49" fontId="31" fillId="0" borderId="0" xfId="0" applyNumberFormat="1" applyFont="1" applyFill="1" applyBorder="1" applyAlignment="1" applyProtection="1">
      <alignment horizontal="left"/>
    </xf>
    <xf numFmtId="0" fontId="27" fillId="0" borderId="0" xfId="0" applyFont="1" applyBorder="1" applyAlignment="1" applyProtection="1"/>
    <xf numFmtId="0" fontId="27" fillId="0" borderId="0" xfId="0" applyFont="1" applyFill="1" applyBorder="1" applyAlignment="1" applyProtection="1"/>
    <xf numFmtId="0" fontId="31" fillId="0" borderId="0" xfId="0" applyFont="1" applyBorder="1" applyAlignment="1" applyProtection="1">
      <alignment horizontal="right"/>
    </xf>
    <xf numFmtId="0" fontId="27" fillId="0" borderId="0" xfId="0" applyFont="1" applyBorder="1" applyProtection="1"/>
    <xf numFmtId="0" fontId="31" fillId="0" borderId="0" xfId="0" applyFont="1" applyAlignment="1" applyProtection="1">
      <alignment horizontal="center"/>
    </xf>
    <xf numFmtId="44" fontId="27" fillId="0" borderId="0" xfId="3" applyNumberFormat="1" applyFont="1" applyBorder="1" applyAlignment="1" applyProtection="1">
      <alignment horizontal="center"/>
    </xf>
    <xf numFmtId="0" fontId="27" fillId="0" borderId="0" xfId="0" applyFont="1" applyFill="1" applyBorder="1" applyAlignment="1" applyProtection="1">
      <alignment horizontal="center"/>
    </xf>
    <xf numFmtId="0" fontId="27" fillId="0" borderId="0" xfId="0" applyFont="1" applyFill="1" applyBorder="1" applyProtection="1"/>
    <xf numFmtId="0" fontId="31" fillId="0" borderId="0" xfId="0" applyFont="1" applyFill="1" applyBorder="1" applyAlignment="1" applyProtection="1">
      <alignment horizontal="center"/>
    </xf>
    <xf numFmtId="169" fontId="31" fillId="0" borderId="0" xfId="0" applyNumberFormat="1" applyFont="1" applyFill="1" applyBorder="1" applyAlignment="1" applyProtection="1">
      <alignment horizontal="right"/>
    </xf>
    <xf numFmtId="44" fontId="27" fillId="0" borderId="0" xfId="0" applyNumberFormat="1" applyFont="1" applyFill="1" applyBorder="1" applyAlignment="1" applyProtection="1">
      <alignment horizontal="center"/>
    </xf>
    <xf numFmtId="0" fontId="31" fillId="0" borderId="0" xfId="0" applyFont="1" applyFill="1" applyBorder="1" applyAlignment="1" applyProtection="1">
      <alignment horizontal="left"/>
    </xf>
    <xf numFmtId="0" fontId="27" fillId="0" borderId="0" xfId="0" applyFont="1" applyFill="1" applyProtection="1"/>
    <xf numFmtId="0" fontId="31" fillId="0" borderId="0" xfId="5" applyFont="1" applyAlignment="1" applyProtection="1">
      <alignment horizontal="center"/>
    </xf>
    <xf numFmtId="0" fontId="27" fillId="0" borderId="0" xfId="5" applyFont="1" applyProtection="1"/>
    <xf numFmtId="0" fontId="30" fillId="0" borderId="0" xfId="5" applyFont="1" applyProtection="1"/>
    <xf numFmtId="42" fontId="31" fillId="0" borderId="0" xfId="3" applyNumberFormat="1" applyFont="1" applyBorder="1" applyAlignment="1" applyProtection="1">
      <alignment horizontal="center"/>
    </xf>
    <xf numFmtId="42" fontId="31" fillId="0" borderId="0" xfId="0" applyNumberFormat="1" applyFont="1" applyBorder="1" applyProtection="1"/>
    <xf numFmtId="0" fontId="38" fillId="0" borderId="0" xfId="3" applyNumberFormat="1" applyFont="1" applyBorder="1" applyAlignment="1" applyProtection="1"/>
    <xf numFmtId="0" fontId="38" fillId="0" borderId="0" xfId="3" applyNumberFormat="1" applyFont="1" applyBorder="1" applyAlignment="1" applyProtection="1">
      <alignment horizontal="center"/>
    </xf>
    <xf numFmtId="0" fontId="33" fillId="0" borderId="0" xfId="0" applyFont="1" applyAlignment="1" applyProtection="1">
      <alignment horizontal="center" vertical="center"/>
    </xf>
    <xf numFmtId="0" fontId="13" fillId="0" borderId="0" xfId="0" applyFont="1" applyBorder="1" applyProtection="1"/>
    <xf numFmtId="0" fontId="13" fillId="5" borderId="0" xfId="0" applyFont="1" applyFill="1" applyProtection="1"/>
    <xf numFmtId="0" fontId="13" fillId="0" borderId="0" xfId="5" applyFont="1" applyProtection="1"/>
    <xf numFmtId="0" fontId="13" fillId="0" borderId="0" xfId="0" applyFont="1" applyFill="1" applyBorder="1" applyProtection="1"/>
    <xf numFmtId="0" fontId="0" fillId="0" borderId="0" xfId="0" applyFill="1" applyBorder="1" applyProtection="1"/>
    <xf numFmtId="0" fontId="13" fillId="0" borderId="0" xfId="0" applyFont="1" applyFill="1" applyProtection="1"/>
    <xf numFmtId="0" fontId="0" fillId="0" borderId="0" xfId="0" applyFill="1" applyProtection="1"/>
    <xf numFmtId="0" fontId="3" fillId="0" borderId="0" xfId="0" applyFont="1" applyAlignment="1"/>
    <xf numFmtId="0" fontId="34" fillId="0" borderId="0" xfId="0" applyFont="1" applyAlignment="1" applyProtection="1">
      <alignment horizontal="left" vertical="center" wrapText="1"/>
    </xf>
    <xf numFmtId="0" fontId="39" fillId="0" borderId="0" xfId="0" applyNumberFormat="1" applyFont="1" applyFill="1" applyBorder="1" applyAlignment="1" applyProtection="1">
      <alignment horizontal="left" vertical="center" wrapText="1"/>
    </xf>
    <xf numFmtId="0" fontId="27" fillId="0" borderId="0" xfId="0" applyFont="1" applyFill="1" applyBorder="1" applyAlignment="1" applyProtection="1">
      <alignment horizontal="left"/>
    </xf>
    <xf numFmtId="0" fontId="27" fillId="6" borderId="1" xfId="0" applyFont="1" applyFill="1" applyBorder="1" applyAlignment="1" applyProtection="1">
      <alignment horizontal="center"/>
      <protection locked="0"/>
    </xf>
    <xf numFmtId="0" fontId="27" fillId="6" borderId="2" xfId="0" applyFont="1" applyFill="1" applyBorder="1" applyAlignment="1" applyProtection="1">
      <alignment horizontal="center" wrapText="1"/>
      <protection locked="0"/>
    </xf>
    <xf numFmtId="44" fontId="27" fillId="6" borderId="2" xfId="3" applyNumberFormat="1" applyFont="1" applyFill="1" applyBorder="1" applyAlignment="1" applyProtection="1">
      <alignment horizontal="center"/>
      <protection locked="0"/>
    </xf>
    <xf numFmtId="0" fontId="27" fillId="7" borderId="3" xfId="0" applyFont="1" applyFill="1" applyBorder="1" applyAlignment="1" applyProtection="1">
      <alignment horizontal="center"/>
    </xf>
    <xf numFmtId="0" fontId="31" fillId="0" borderId="3" xfId="0" applyFont="1" applyBorder="1" applyAlignment="1" applyProtection="1">
      <alignment horizontal="center"/>
    </xf>
    <xf numFmtId="0" fontId="0" fillId="0" borderId="0" xfId="0" applyBorder="1"/>
    <xf numFmtId="0" fontId="0" fillId="0" borderId="0" xfId="0" applyFill="1" applyBorder="1" applyAlignment="1"/>
    <xf numFmtId="0" fontId="28" fillId="0" borderId="0" xfId="0" applyFont="1"/>
    <xf numFmtId="0" fontId="40" fillId="0" borderId="0" xfId="0" applyFont="1"/>
    <xf numFmtId="0" fontId="41" fillId="0" borderId="0" xfId="0" applyFont="1"/>
    <xf numFmtId="0" fontId="28" fillId="0" borderId="0" xfId="0" applyFont="1" applyBorder="1"/>
    <xf numFmtId="0" fontId="28" fillId="0" borderId="4" xfId="0" applyFont="1" applyBorder="1"/>
    <xf numFmtId="0" fontId="28" fillId="0" borderId="5" xfId="0" applyFont="1" applyBorder="1"/>
    <xf numFmtId="0" fontId="42" fillId="0" borderId="0" xfId="0" applyFont="1" applyFill="1" applyBorder="1"/>
    <xf numFmtId="0" fontId="28" fillId="6" borderId="0" xfId="0" applyFont="1" applyFill="1" applyBorder="1" applyProtection="1">
      <protection locked="0"/>
    </xf>
    <xf numFmtId="0" fontId="43" fillId="0" borderId="0" xfId="0" applyFont="1" applyFill="1" applyAlignment="1" applyProtection="1">
      <alignment horizontal="center"/>
    </xf>
    <xf numFmtId="0" fontId="43" fillId="0" borderId="0" xfId="0" applyFont="1" applyFill="1" applyProtection="1"/>
    <xf numFmtId="164" fontId="43" fillId="0" borderId="0" xfId="1" applyNumberFormat="1" applyFont="1" applyFill="1" applyProtection="1"/>
    <xf numFmtId="0" fontId="44" fillId="0" borderId="0" xfId="0" applyNumberFormat="1" applyFont="1" applyFill="1" applyBorder="1" applyAlignment="1" applyProtection="1">
      <alignment horizontal="center" vertical="center"/>
    </xf>
    <xf numFmtId="165" fontId="43" fillId="0" borderId="0" xfId="7" applyNumberFormat="1" applyFont="1" applyFill="1" applyBorder="1" applyAlignment="1" applyProtection="1">
      <alignment horizontal="right" vertical="center"/>
    </xf>
    <xf numFmtId="3" fontId="43" fillId="0" borderId="0" xfId="0" applyNumberFormat="1" applyFont="1" applyFill="1" applyAlignment="1" applyProtection="1">
      <alignment horizontal="right"/>
    </xf>
    <xf numFmtId="164" fontId="43" fillId="0" borderId="0" xfId="0" applyNumberFormat="1" applyFont="1" applyFill="1" applyProtection="1"/>
    <xf numFmtId="38" fontId="43" fillId="0" borderId="0" xfId="3" applyNumberFormat="1" applyFont="1" applyFill="1" applyBorder="1" applyAlignment="1" applyProtection="1">
      <alignment horizontal="right" vertical="center"/>
    </xf>
    <xf numFmtId="10" fontId="28" fillId="6" borderId="0" xfId="7" applyNumberFormat="1" applyFont="1" applyFill="1" applyBorder="1" applyProtection="1">
      <protection locked="0"/>
    </xf>
    <xf numFmtId="10" fontId="28" fillId="6" borderId="4" xfId="7" applyNumberFormat="1" applyFont="1" applyFill="1" applyBorder="1" applyProtection="1">
      <protection locked="0"/>
    </xf>
    <xf numFmtId="1" fontId="28" fillId="6" borderId="0" xfId="7" applyNumberFormat="1" applyFont="1" applyFill="1" applyBorder="1" applyProtection="1">
      <protection locked="0"/>
    </xf>
    <xf numFmtId="1" fontId="28" fillId="6" borderId="4" xfId="7" applyNumberFormat="1" applyFont="1" applyFill="1" applyBorder="1" applyProtection="1">
      <protection locked="0"/>
    </xf>
    <xf numFmtId="0" fontId="28" fillId="6" borderId="3" xfId="0" applyFont="1" applyFill="1" applyBorder="1" applyAlignment="1" applyProtection="1">
      <alignment horizontal="center"/>
      <protection locked="0"/>
    </xf>
    <xf numFmtId="0" fontId="28" fillId="6" borderId="3" xfId="0" applyFont="1" applyFill="1" applyBorder="1" applyProtection="1">
      <protection locked="0"/>
    </xf>
    <xf numFmtId="164" fontId="28" fillId="6" borderId="3" xfId="1" applyNumberFormat="1" applyFont="1" applyFill="1" applyBorder="1" applyProtection="1">
      <protection locked="0"/>
    </xf>
    <xf numFmtId="0" fontId="44" fillId="3" borderId="3" xfId="0" applyNumberFormat="1" applyFont="1" applyFill="1" applyBorder="1" applyAlignment="1" applyProtection="1">
      <alignment horizontal="center" vertical="center"/>
    </xf>
    <xf numFmtId="164" fontId="28" fillId="0" borderId="3" xfId="1" applyNumberFormat="1" applyFont="1" applyFill="1" applyBorder="1" applyProtection="1"/>
    <xf numFmtId="38" fontId="28" fillId="6" borderId="3" xfId="3" applyNumberFormat="1" applyFont="1" applyFill="1" applyBorder="1" applyAlignment="1" applyProtection="1">
      <alignment horizontal="right" vertical="center"/>
      <protection locked="0"/>
    </xf>
    <xf numFmtId="3" fontId="28" fillId="6" borderId="3" xfId="0" applyNumberFormat="1" applyFont="1" applyFill="1" applyBorder="1" applyProtection="1">
      <protection locked="0"/>
    </xf>
    <xf numFmtId="1" fontId="28" fillId="6" borderId="3" xfId="0" applyNumberFormat="1" applyFont="1" applyFill="1" applyBorder="1" applyProtection="1">
      <protection locked="0"/>
    </xf>
    <xf numFmtId="1" fontId="28" fillId="6" borderId="2" xfId="0" applyNumberFormat="1" applyFont="1" applyFill="1" applyBorder="1" applyProtection="1">
      <protection locked="0"/>
    </xf>
    <xf numFmtId="3" fontId="28" fillId="6" borderId="2" xfId="0" applyNumberFormat="1" applyFont="1" applyFill="1" applyBorder="1" applyProtection="1">
      <protection locked="0"/>
    </xf>
    <xf numFmtId="0" fontId="0" fillId="0" borderId="0" xfId="0" applyFill="1" applyBorder="1" applyAlignment="1">
      <alignment horizontal="left" vertical="top" wrapText="1"/>
    </xf>
    <xf numFmtId="0" fontId="45" fillId="0" borderId="0" xfId="0" applyFont="1" applyProtection="1"/>
    <xf numFmtId="0" fontId="28" fillId="0" borderId="0" xfId="0" applyFont="1" applyFill="1" applyAlignment="1" applyProtection="1"/>
    <xf numFmtId="0" fontId="28" fillId="0" borderId="0" xfId="0" applyFont="1" applyAlignment="1" applyProtection="1"/>
    <xf numFmtId="0" fontId="8" fillId="0" borderId="0" xfId="0" applyFont="1" applyAlignment="1"/>
    <xf numFmtId="0" fontId="28" fillId="0" borderId="0" xfId="0" applyFont="1" applyFill="1" applyAlignment="1" applyProtection="1">
      <alignment horizontal="left" vertical="top" wrapText="1"/>
    </xf>
    <xf numFmtId="0" fontId="8" fillId="0" borderId="0" xfId="0" applyFont="1" applyFill="1" applyBorder="1" applyAlignment="1"/>
    <xf numFmtId="0" fontId="28" fillId="0" borderId="0" xfId="0" applyNumberFormat="1" applyFont="1" applyProtection="1"/>
    <xf numFmtId="0" fontId="17" fillId="0" borderId="0" xfId="0" applyFont="1"/>
    <xf numFmtId="0" fontId="18" fillId="0" borderId="2" xfId="0" applyFont="1" applyBorder="1" applyAlignment="1">
      <alignment horizontal="center" vertical="center" wrapText="1"/>
    </xf>
    <xf numFmtId="0" fontId="18" fillId="0" borderId="3" xfId="0" applyFont="1" applyBorder="1" applyAlignment="1">
      <alignment horizontal="center" vertical="top" wrapText="1"/>
    </xf>
    <xf numFmtId="0" fontId="17" fillId="0" borderId="0" xfId="0" applyFont="1" applyFill="1" applyBorder="1" applyAlignment="1">
      <alignment vertical="top" wrapText="1"/>
    </xf>
    <xf numFmtId="0" fontId="17" fillId="0" borderId="0" xfId="0" applyFont="1" applyFill="1" applyBorder="1" applyAlignment="1">
      <alignment horizontal="center" vertical="top" wrapText="1"/>
    </xf>
    <xf numFmtId="0" fontId="8" fillId="0" borderId="1" xfId="0" applyFont="1" applyBorder="1" applyAlignment="1"/>
    <xf numFmtId="0" fontId="8" fillId="0" borderId="0" xfId="0" applyFont="1" applyBorder="1" applyAlignment="1"/>
    <xf numFmtId="0" fontId="46" fillId="0" borderId="3" xfId="0" applyFont="1" applyFill="1" applyBorder="1" applyAlignment="1">
      <alignment vertical="top" wrapText="1"/>
    </xf>
    <xf numFmtId="0" fontId="46" fillId="0" borderId="0" xfId="0" applyFont="1" applyFill="1" applyBorder="1" applyAlignment="1">
      <alignment vertical="top" wrapText="1"/>
    </xf>
    <xf numFmtId="0" fontId="8" fillId="0" borderId="6" xfId="0" applyFont="1" applyBorder="1" applyAlignment="1"/>
    <xf numFmtId="0" fontId="17" fillId="0" borderId="3" xfId="0" applyFont="1" applyBorder="1" applyAlignment="1">
      <alignment vertical="top" wrapText="1"/>
    </xf>
    <xf numFmtId="0" fontId="19" fillId="0" borderId="0" xfId="0" applyFont="1"/>
    <xf numFmtId="0" fontId="47" fillId="0" borderId="0" xfId="0" applyFont="1" applyProtection="1"/>
    <xf numFmtId="0" fontId="2" fillId="0" borderId="0" xfId="0" applyFont="1"/>
    <xf numFmtId="0" fontId="46" fillId="6" borderId="3" xfId="0" applyFont="1" applyFill="1" applyBorder="1" applyAlignment="1" applyProtection="1">
      <alignment vertical="top" wrapText="1"/>
      <protection locked="0"/>
    </xf>
    <xf numFmtId="0" fontId="8" fillId="6" borderId="3" xfId="0" applyFont="1" applyFill="1" applyBorder="1" applyProtection="1">
      <protection locked="0"/>
    </xf>
    <xf numFmtId="0" fontId="17" fillId="6" borderId="3" xfId="0" applyFont="1" applyFill="1" applyBorder="1" applyAlignment="1" applyProtection="1">
      <alignment horizontal="center" vertical="top" wrapText="1"/>
      <protection locked="0"/>
    </xf>
    <xf numFmtId="4" fontId="28" fillId="6" borderId="3" xfId="6" applyNumberFormat="1" applyFont="1" applyFill="1" applyBorder="1" applyProtection="1">
      <protection locked="0"/>
    </xf>
    <xf numFmtId="166" fontId="28" fillId="0" borderId="3" xfId="7" applyNumberFormat="1" applyFont="1" applyBorder="1" applyProtection="1"/>
    <xf numFmtId="38" fontId="28" fillId="0" borderId="3" xfId="6" applyNumberFormat="1" applyFont="1" applyFill="1" applyBorder="1" applyProtection="1"/>
    <xf numFmtId="8" fontId="28" fillId="0" borderId="3" xfId="3" applyNumberFormat="1" applyFont="1" applyFill="1" applyBorder="1" applyProtection="1"/>
    <xf numFmtId="0" fontId="11" fillId="0" borderId="0" xfId="0" applyFont="1" applyBorder="1" applyProtection="1"/>
    <xf numFmtId="0" fontId="5" fillId="0" borderId="0" xfId="0" applyFont="1" applyBorder="1" applyProtection="1"/>
    <xf numFmtId="0" fontId="41" fillId="0" borderId="0" xfId="0" applyFont="1" applyBorder="1" applyAlignment="1" applyProtection="1">
      <alignment horizontal="center"/>
    </xf>
    <xf numFmtId="0" fontId="28" fillId="0" borderId="0" xfId="0" applyFont="1" applyBorder="1" applyProtection="1"/>
    <xf numFmtId="0" fontId="7" fillId="0" borderId="0" xfId="0" applyFont="1" applyBorder="1" applyProtection="1"/>
    <xf numFmtId="0" fontId="41" fillId="0" borderId="7" xfId="0" applyFont="1" applyBorder="1" applyAlignment="1" applyProtection="1">
      <alignment horizontal="right"/>
    </xf>
    <xf numFmtId="0" fontId="28" fillId="0" borderId="8" xfId="0" applyFont="1" applyBorder="1" applyProtection="1"/>
    <xf numFmtId="0" fontId="41" fillId="0" borderId="9" xfId="0" applyFont="1" applyBorder="1" applyAlignment="1" applyProtection="1">
      <alignment horizontal="right"/>
    </xf>
    <xf numFmtId="0" fontId="28" fillId="0" borderId="10" xfId="0" applyFont="1" applyBorder="1" applyProtection="1"/>
    <xf numFmtId="0" fontId="31" fillId="0" borderId="5" xfId="0" applyFont="1" applyBorder="1" applyAlignment="1" applyProtection="1">
      <alignment horizontal="right"/>
    </xf>
    <xf numFmtId="0" fontId="31" fillId="0" borderId="0" xfId="0" applyFont="1" applyBorder="1" applyAlignment="1" applyProtection="1">
      <alignment horizontal="left"/>
    </xf>
    <xf numFmtId="0" fontId="31" fillId="0" borderId="0" xfId="0" applyFont="1" applyBorder="1" applyAlignment="1" applyProtection="1">
      <alignment horizontal="center"/>
    </xf>
    <xf numFmtId="0" fontId="9" fillId="0" borderId="4" xfId="0" applyFont="1" applyBorder="1" applyProtection="1"/>
    <xf numFmtId="0" fontId="9" fillId="0" borderId="0" xfId="0" applyFont="1" applyBorder="1" applyProtection="1"/>
    <xf numFmtId="0" fontId="48" fillId="0" borderId="0" xfId="0" applyFont="1" applyFill="1" applyBorder="1" applyAlignment="1" applyProtection="1">
      <alignment horizontal="center"/>
    </xf>
    <xf numFmtId="0" fontId="31" fillId="0" borderId="11" xfId="0" applyFont="1" applyFill="1" applyBorder="1" applyAlignment="1" applyProtection="1">
      <alignment horizontal="center"/>
    </xf>
    <xf numFmtId="0" fontId="49" fillId="0" borderId="0" xfId="0" applyFont="1" applyFill="1" applyBorder="1" applyProtection="1"/>
    <xf numFmtId="0" fontId="27" fillId="0" borderId="5" xfId="0" applyFont="1" applyBorder="1" applyProtection="1"/>
    <xf numFmtId="0" fontId="27" fillId="0" borderId="12" xfId="0" applyFont="1" applyFill="1" applyBorder="1" applyAlignment="1" applyProtection="1">
      <alignment horizontal="center"/>
    </xf>
    <xf numFmtId="0" fontId="27" fillId="0" borderId="9" xfId="0" applyFont="1" applyFill="1" applyBorder="1" applyAlignment="1" applyProtection="1">
      <alignment horizontal="center"/>
    </xf>
    <xf numFmtId="0" fontId="50" fillId="0" borderId="0" xfId="0" applyFont="1" applyFill="1" applyBorder="1" applyProtection="1"/>
    <xf numFmtId="0" fontId="51" fillId="4" borderId="5" xfId="0" applyFont="1" applyFill="1" applyBorder="1" applyProtection="1"/>
    <xf numFmtId="0" fontId="52" fillId="4" borderId="3" xfId="0" applyFont="1" applyFill="1" applyBorder="1" applyProtection="1"/>
    <xf numFmtId="0" fontId="28" fillId="4" borderId="3" xfId="0" applyFont="1" applyFill="1" applyBorder="1" applyProtection="1"/>
    <xf numFmtId="0" fontId="28" fillId="4" borderId="2" xfId="0" applyFont="1" applyFill="1" applyBorder="1" applyProtection="1"/>
    <xf numFmtId="0" fontId="52" fillId="4" borderId="0" xfId="0" applyFont="1" applyFill="1" applyBorder="1" applyProtection="1"/>
    <xf numFmtId="0" fontId="28" fillId="0" borderId="3" xfId="0" applyFont="1" applyFill="1" applyBorder="1" applyProtection="1"/>
    <xf numFmtId="3" fontId="28" fillId="0" borderId="3" xfId="0" applyNumberFormat="1" applyFont="1" applyFill="1" applyBorder="1" applyProtection="1"/>
    <xf numFmtId="3" fontId="28" fillId="0" borderId="2" xfId="0" applyNumberFormat="1" applyFont="1" applyFill="1" applyBorder="1" applyProtection="1"/>
    <xf numFmtId="3" fontId="43" fillId="0" borderId="0" xfId="3" applyNumberFormat="1" applyFont="1" applyFill="1" applyBorder="1" applyProtection="1"/>
    <xf numFmtId="3" fontId="28" fillId="0" borderId="3" xfId="3" applyNumberFormat="1" applyFont="1" applyFill="1" applyBorder="1" applyProtection="1"/>
    <xf numFmtId="3" fontId="28" fillId="0" borderId="2" xfId="3" applyNumberFormat="1" applyFont="1" applyFill="1" applyBorder="1" applyProtection="1"/>
    <xf numFmtId="0" fontId="44" fillId="0" borderId="3" xfId="0" applyFont="1" applyFill="1" applyBorder="1" applyAlignment="1" applyProtection="1">
      <alignment vertical="center" wrapText="1"/>
    </xf>
    <xf numFmtId="0" fontId="44" fillId="0" borderId="2" xfId="0" applyFont="1" applyFill="1" applyBorder="1" applyAlignment="1" applyProtection="1">
      <alignment vertical="center" wrapText="1"/>
    </xf>
    <xf numFmtId="0" fontId="44" fillId="0" borderId="0" xfId="0" applyFont="1" applyFill="1" applyBorder="1" applyAlignment="1" applyProtection="1">
      <alignment vertical="center" wrapText="1"/>
    </xf>
    <xf numFmtId="44" fontId="52" fillId="4" borderId="0" xfId="3" applyFont="1" applyFill="1" applyBorder="1" applyProtection="1"/>
    <xf numFmtId="1" fontId="43" fillId="0" borderId="0" xfId="3" applyNumberFormat="1" applyFont="1" applyFill="1" applyBorder="1" applyProtection="1"/>
    <xf numFmtId="0" fontId="28" fillId="4" borderId="0" xfId="0" applyFont="1" applyFill="1" applyBorder="1" applyProtection="1"/>
    <xf numFmtId="38" fontId="28" fillId="0" borderId="3" xfId="0" applyNumberFormat="1" applyFont="1" applyFill="1" applyBorder="1" applyAlignment="1" applyProtection="1">
      <alignment horizontal="right"/>
    </xf>
    <xf numFmtId="38" fontId="28" fillId="0" borderId="2" xfId="0" applyNumberFormat="1" applyFont="1" applyFill="1" applyBorder="1" applyAlignment="1" applyProtection="1">
      <alignment horizontal="right"/>
    </xf>
    <xf numFmtId="38" fontId="43" fillId="0" borderId="0" xfId="0" applyNumberFormat="1" applyFont="1" applyFill="1" applyBorder="1" applyAlignment="1" applyProtection="1">
      <alignment horizontal="right"/>
    </xf>
    <xf numFmtId="0" fontId="28" fillId="0" borderId="5" xfId="0" applyFont="1" applyBorder="1" applyProtection="1"/>
    <xf numFmtId="0" fontId="8" fillId="0" borderId="13" xfId="0" applyFont="1" applyBorder="1" applyProtection="1"/>
    <xf numFmtId="0" fontId="8" fillId="0" borderId="0" xfId="0" applyFont="1" applyBorder="1" applyProtection="1"/>
    <xf numFmtId="0" fontId="8" fillId="0" borderId="4" xfId="0" applyFont="1" applyBorder="1" applyProtection="1"/>
    <xf numFmtId="0" fontId="28" fillId="0" borderId="3" xfId="0" applyFont="1" applyBorder="1" applyProtection="1"/>
    <xf numFmtId="0" fontId="28" fillId="0" borderId="3" xfId="0" applyFont="1" applyBorder="1" applyAlignment="1" applyProtection="1">
      <alignment horizontal="right"/>
    </xf>
    <xf numFmtId="0" fontId="27" fillId="0" borderId="9" xfId="0" applyFont="1" applyBorder="1" applyProtection="1"/>
    <xf numFmtId="0" fontId="27" fillId="0" borderId="10" xfId="0" applyFont="1" applyBorder="1" applyProtection="1"/>
    <xf numFmtId="0" fontId="0" fillId="0" borderId="11" xfId="0" applyBorder="1" applyProtection="1"/>
    <xf numFmtId="0" fontId="0" fillId="0" borderId="0" xfId="0" applyBorder="1" applyProtection="1"/>
    <xf numFmtId="0" fontId="28" fillId="0" borderId="4" xfId="0" applyFont="1" applyBorder="1" applyProtection="1"/>
    <xf numFmtId="0" fontId="28" fillId="0" borderId="13" xfId="0" applyFont="1" applyBorder="1" applyProtection="1"/>
    <xf numFmtId="0" fontId="28" fillId="0" borderId="11" xfId="0" applyFont="1" applyBorder="1" applyProtection="1"/>
    <xf numFmtId="0" fontId="28" fillId="0" borderId="7" xfId="0" applyFont="1" applyBorder="1" applyProtection="1"/>
    <xf numFmtId="0" fontId="41" fillId="0" borderId="3" xfId="0" applyFont="1" applyFill="1" applyBorder="1" applyAlignment="1" applyProtection="1">
      <alignment horizontal="center"/>
    </xf>
    <xf numFmtId="0" fontId="53" fillId="0" borderId="0" xfId="0" applyFont="1" applyFill="1" applyAlignment="1" applyProtection="1">
      <alignment horizontal="center"/>
    </xf>
    <xf numFmtId="0" fontId="42" fillId="0" borderId="0" xfId="0" applyFont="1" applyFill="1" applyProtection="1"/>
    <xf numFmtId="0" fontId="28" fillId="0" borderId="3" xfId="0" applyFont="1" applyFill="1" applyBorder="1" applyAlignment="1" applyProtection="1">
      <alignment horizontal="center"/>
    </xf>
    <xf numFmtId="0" fontId="44" fillId="0" borderId="0" xfId="0" applyFont="1" applyFill="1" applyProtection="1"/>
    <xf numFmtId="0" fontId="51" fillId="4" borderId="7" xfId="0" applyFont="1" applyFill="1" applyBorder="1" applyProtection="1"/>
    <xf numFmtId="0" fontId="52" fillId="4" borderId="0" xfId="0" applyFont="1" applyFill="1" applyProtection="1"/>
    <xf numFmtId="0" fontId="41" fillId="0" borderId="5" xfId="0" applyFont="1" applyFill="1" applyBorder="1" applyProtection="1"/>
    <xf numFmtId="0" fontId="28" fillId="0" borderId="5" xfId="0" applyFont="1" applyFill="1" applyBorder="1" applyProtection="1"/>
    <xf numFmtId="165" fontId="41" fillId="0" borderId="3" xfId="7" applyNumberFormat="1" applyFont="1" applyFill="1" applyBorder="1" applyAlignment="1" applyProtection="1">
      <alignment horizontal="center" vertical="center"/>
    </xf>
    <xf numFmtId="164" fontId="28" fillId="0" borderId="3" xfId="0" applyNumberFormat="1" applyFont="1" applyFill="1" applyBorder="1" applyProtection="1"/>
    <xf numFmtId="0" fontId="54" fillId="0" borderId="5" xfId="0" applyFont="1" applyFill="1" applyBorder="1" applyProtection="1"/>
    <xf numFmtId="38" fontId="28" fillId="2" borderId="14" xfId="3" applyNumberFormat="1" applyFont="1" applyFill="1" applyBorder="1" applyAlignment="1" applyProtection="1">
      <alignment horizontal="right" vertical="center"/>
    </xf>
    <xf numFmtId="165" fontId="28" fillId="0" borderId="0" xfId="3" applyNumberFormat="1" applyFont="1" applyFill="1" applyBorder="1" applyAlignment="1" applyProtection="1">
      <alignment horizontal="right" vertical="center"/>
    </xf>
    <xf numFmtId="165" fontId="28" fillId="0" borderId="4" xfId="3" applyNumberFormat="1" applyFont="1" applyFill="1" applyBorder="1" applyAlignment="1" applyProtection="1">
      <alignment horizontal="right" vertical="center"/>
    </xf>
    <xf numFmtId="165" fontId="44" fillId="0" borderId="0" xfId="3" applyNumberFormat="1" applyFont="1" applyFill="1" applyBorder="1" applyAlignment="1" applyProtection="1">
      <alignment horizontal="right" vertical="center"/>
    </xf>
    <xf numFmtId="10" fontId="43" fillId="0" borderId="0" xfId="7" applyNumberFormat="1" applyFont="1" applyFill="1" applyAlignment="1" applyProtection="1">
      <alignment horizontal="right"/>
    </xf>
    <xf numFmtId="3" fontId="28" fillId="0" borderId="0" xfId="3" applyNumberFormat="1" applyFont="1" applyFill="1" applyBorder="1" applyAlignment="1" applyProtection="1">
      <alignment horizontal="right" vertical="center"/>
    </xf>
    <xf numFmtId="3" fontId="28" fillId="0" borderId="4" xfId="3" applyNumberFormat="1" applyFont="1" applyFill="1" applyBorder="1" applyAlignment="1" applyProtection="1">
      <alignment horizontal="right" vertical="center"/>
    </xf>
    <xf numFmtId="3" fontId="43" fillId="0" borderId="0" xfId="3" applyNumberFormat="1" applyFont="1" applyFill="1" applyBorder="1" applyAlignment="1" applyProtection="1">
      <alignment horizontal="right" vertical="center"/>
    </xf>
    <xf numFmtId="1" fontId="43" fillId="0" borderId="0" xfId="7" applyNumberFormat="1" applyFont="1" applyFill="1" applyAlignment="1" applyProtection="1">
      <alignment horizontal="right"/>
    </xf>
    <xf numFmtId="3" fontId="28" fillId="0" borderId="0" xfId="0" applyNumberFormat="1" applyFont="1" applyFill="1" applyBorder="1" applyProtection="1"/>
    <xf numFmtId="3" fontId="28" fillId="0" borderId="4" xfId="0" applyNumberFormat="1" applyFont="1" applyFill="1" applyBorder="1" applyProtection="1"/>
    <xf numFmtId="165" fontId="28" fillId="0" borderId="0" xfId="7" applyNumberFormat="1" applyFont="1" applyFill="1" applyBorder="1" applyAlignment="1" applyProtection="1">
      <alignment horizontal="center" vertical="center"/>
    </xf>
    <xf numFmtId="165" fontId="28" fillId="0" borderId="4" xfId="7" applyNumberFormat="1" applyFont="1" applyFill="1" applyBorder="1" applyAlignment="1" applyProtection="1">
      <alignment horizontal="center" vertical="center"/>
    </xf>
    <xf numFmtId="165" fontId="44" fillId="0" borderId="0" xfId="7" applyNumberFormat="1" applyFont="1" applyFill="1" applyBorder="1" applyAlignment="1" applyProtection="1">
      <alignment horizontal="right" vertical="center"/>
    </xf>
    <xf numFmtId="0" fontId="28" fillId="0" borderId="9" xfId="0" applyFont="1" applyFill="1" applyBorder="1" applyProtection="1"/>
    <xf numFmtId="164" fontId="28" fillId="0" borderId="10" xfId="2" applyNumberFormat="1" applyFont="1" applyFill="1" applyBorder="1" applyAlignment="1" applyProtection="1">
      <alignment horizontal="center" vertical="center"/>
    </xf>
    <xf numFmtId="164" fontId="28" fillId="0" borderId="11" xfId="2" applyNumberFormat="1" applyFont="1" applyFill="1" applyBorder="1" applyAlignment="1" applyProtection="1">
      <alignment horizontal="center" vertical="center"/>
    </xf>
    <xf numFmtId="164" fontId="44" fillId="0" borderId="0" xfId="2" applyNumberFormat="1" applyFont="1" applyFill="1" applyBorder="1" applyAlignment="1" applyProtection="1">
      <alignment horizontal="center" vertical="center"/>
    </xf>
    <xf numFmtId="0" fontId="41" fillId="0" borderId="5" xfId="0" applyFont="1" applyFill="1" applyBorder="1" applyAlignment="1" applyProtection="1">
      <alignment horizontal="right"/>
    </xf>
    <xf numFmtId="0" fontId="51" fillId="4" borderId="3" xfId="0" applyFont="1" applyFill="1" applyBorder="1" applyProtection="1"/>
    <xf numFmtId="0" fontId="52" fillId="4" borderId="3" xfId="0" applyFont="1" applyFill="1" applyBorder="1" applyAlignment="1" applyProtection="1">
      <alignment horizontal="center"/>
    </xf>
    <xf numFmtId="0" fontId="44" fillId="4" borderId="3" xfId="0" applyFont="1" applyFill="1" applyBorder="1" applyProtection="1"/>
    <xf numFmtId="0" fontId="28" fillId="0" borderId="3" xfId="0" applyFont="1" applyFill="1" applyBorder="1" applyAlignment="1" applyProtection="1">
      <alignment horizontal="left"/>
    </xf>
    <xf numFmtId="0" fontId="43" fillId="0" borderId="3" xfId="0" applyFont="1" applyFill="1" applyBorder="1" applyAlignment="1" applyProtection="1">
      <alignment horizontal="center"/>
    </xf>
    <xf numFmtId="1" fontId="28" fillId="6" borderId="3" xfId="0" applyNumberFormat="1" applyFont="1" applyFill="1" applyBorder="1" applyAlignment="1" applyProtection="1">
      <alignment horizontal="center"/>
      <protection locked="0"/>
    </xf>
    <xf numFmtId="1" fontId="43" fillId="0" borderId="3" xfId="0" applyNumberFormat="1" applyFont="1" applyFill="1" applyBorder="1" applyAlignment="1" applyProtection="1">
      <alignment horizontal="center"/>
    </xf>
    <xf numFmtId="3" fontId="28" fillId="6" borderId="3" xfId="0" applyNumberFormat="1" applyFont="1" applyFill="1" applyBorder="1" applyAlignment="1" applyProtection="1">
      <alignment horizontal="center"/>
      <protection locked="0"/>
    </xf>
    <xf numFmtId="3" fontId="43" fillId="0" borderId="3" xfId="1" applyNumberFormat="1" applyFont="1" applyFill="1" applyBorder="1" applyAlignment="1" applyProtection="1">
      <alignment horizontal="center"/>
    </xf>
    <xf numFmtId="0" fontId="43" fillId="4" borderId="3" xfId="0" applyFont="1" applyFill="1" applyBorder="1" applyProtection="1"/>
    <xf numFmtId="0" fontId="41" fillId="0" borderId="3" xfId="0" applyFont="1" applyFill="1" applyBorder="1" applyProtection="1"/>
    <xf numFmtId="38" fontId="28" fillId="6" borderId="3" xfId="0" applyNumberFormat="1" applyFont="1" applyFill="1" applyBorder="1" applyProtection="1">
      <protection locked="0"/>
    </xf>
    <xf numFmtId="38" fontId="43" fillId="0" borderId="3" xfId="0" applyNumberFormat="1" applyFont="1" applyFill="1" applyBorder="1" applyProtection="1"/>
    <xf numFmtId="38" fontId="28" fillId="6" borderId="3" xfId="1" applyNumberFormat="1" applyFont="1" applyFill="1" applyBorder="1" applyProtection="1">
      <protection locked="0"/>
    </xf>
    <xf numFmtId="38" fontId="43" fillId="0" borderId="3" xfId="1" applyNumberFormat="1" applyFont="1" applyFill="1" applyBorder="1" applyProtection="1"/>
    <xf numFmtId="0" fontId="40" fillId="0" borderId="3" xfId="0" applyFont="1" applyFill="1" applyBorder="1" applyAlignment="1" applyProtection="1">
      <alignment horizontal="right"/>
    </xf>
    <xf numFmtId="38" fontId="40" fillId="0" borderId="3" xfId="1" applyNumberFormat="1" applyFont="1" applyFill="1" applyBorder="1" applyProtection="1"/>
    <xf numFmtId="38" fontId="53" fillId="0" borderId="3" xfId="1" applyNumberFormat="1" applyFont="1" applyFill="1" applyBorder="1" applyAlignment="1" applyProtection="1">
      <alignment horizontal="right"/>
    </xf>
    <xf numFmtId="38" fontId="28" fillId="0" borderId="3" xfId="1" applyNumberFormat="1" applyFont="1" applyFill="1" applyBorder="1" applyProtection="1"/>
    <xf numFmtId="38" fontId="41" fillId="0" borderId="3" xfId="1" applyNumberFormat="1" applyFont="1" applyFill="1" applyBorder="1" applyProtection="1"/>
    <xf numFmtId="38" fontId="53" fillId="0" borderId="3" xfId="1" applyNumberFormat="1" applyFont="1" applyFill="1" applyBorder="1" applyProtection="1"/>
    <xf numFmtId="38" fontId="28" fillId="4" borderId="3" xfId="1" applyNumberFormat="1" applyFont="1" applyFill="1" applyBorder="1" applyProtection="1"/>
    <xf numFmtId="0" fontId="54" fillId="0" borderId="3" xfId="0" applyFont="1" applyFill="1" applyBorder="1" applyAlignment="1" applyProtection="1">
      <alignment horizontal="right"/>
    </xf>
    <xf numFmtId="38" fontId="55" fillId="0" borderId="3" xfId="1" applyNumberFormat="1" applyFont="1" applyFill="1" applyBorder="1" applyProtection="1"/>
    <xf numFmtId="38" fontId="56" fillId="0" borderId="3" xfId="1" applyNumberFormat="1" applyFont="1" applyFill="1" applyBorder="1" applyProtection="1"/>
    <xf numFmtId="0" fontId="28" fillId="0" borderId="12" xfId="0" applyFont="1" applyBorder="1" applyProtection="1"/>
    <xf numFmtId="0" fontId="41" fillId="0" borderId="12" xfId="0" applyFont="1" applyFill="1" applyBorder="1" applyAlignment="1" applyProtection="1">
      <alignment horizontal="center"/>
    </xf>
    <xf numFmtId="0" fontId="41" fillId="0" borderId="9" xfId="0" applyFont="1" applyFill="1" applyBorder="1" applyAlignment="1" applyProtection="1">
      <alignment horizontal="right"/>
    </xf>
    <xf numFmtId="0" fontId="54" fillId="0" borderId="15" xfId="0" applyFont="1" applyFill="1" applyBorder="1" applyAlignment="1" applyProtection="1">
      <alignment horizontal="right"/>
    </xf>
    <xf numFmtId="38" fontId="55" fillId="0" borderId="15" xfId="1" applyNumberFormat="1" applyFont="1" applyFill="1" applyBorder="1" applyProtection="1"/>
    <xf numFmtId="38" fontId="56" fillId="0" borderId="15" xfId="1" applyNumberFormat="1" applyFont="1" applyFill="1" applyBorder="1" applyProtection="1"/>
    <xf numFmtId="0" fontId="41" fillId="0" borderId="3" xfId="0" applyFont="1" applyFill="1" applyBorder="1" applyAlignment="1" applyProtection="1">
      <alignment horizontal="left" vertical="center" wrapText="1"/>
    </xf>
    <xf numFmtId="38" fontId="28" fillId="6" borderId="3" xfId="1" applyNumberFormat="1" applyFont="1" applyFill="1" applyBorder="1" applyAlignment="1" applyProtection="1">
      <alignment horizontal="right" vertical="center"/>
      <protection locked="0"/>
    </xf>
    <xf numFmtId="38" fontId="43" fillId="0" borderId="3" xfId="1" applyNumberFormat="1" applyFont="1" applyFill="1" applyBorder="1" applyAlignment="1" applyProtection="1">
      <alignment horizontal="right" vertical="center" wrapText="1"/>
    </xf>
    <xf numFmtId="0" fontId="52" fillId="4" borderId="12" xfId="0" applyFont="1" applyFill="1" applyBorder="1" applyAlignment="1" applyProtection="1">
      <alignment horizontal="center"/>
    </xf>
    <xf numFmtId="0" fontId="41" fillId="0" borderId="15" xfId="0" applyFont="1" applyFill="1" applyBorder="1" applyAlignment="1" applyProtection="1">
      <alignment horizontal="center"/>
    </xf>
    <xf numFmtId="0" fontId="53" fillId="0" borderId="15" xfId="0" applyFont="1" applyFill="1" applyBorder="1" applyAlignment="1" applyProtection="1">
      <alignment horizontal="center"/>
    </xf>
    <xf numFmtId="0" fontId="28" fillId="0" borderId="15" xfId="0" applyFont="1" applyBorder="1" applyProtection="1"/>
    <xf numFmtId="0" fontId="0" fillId="0" borderId="13" xfId="0" applyBorder="1" applyAlignment="1" applyProtection="1">
      <alignment horizontal="center"/>
    </xf>
    <xf numFmtId="0" fontId="0" fillId="0" borderId="4" xfId="0" applyBorder="1" applyAlignment="1" applyProtection="1">
      <alignment horizontal="center"/>
    </xf>
    <xf numFmtId="0" fontId="11" fillId="0" borderId="13" xfId="0" applyFont="1" applyBorder="1" applyAlignment="1" applyProtection="1">
      <alignment horizontal="center"/>
    </xf>
    <xf numFmtId="0" fontId="11" fillId="0" borderId="4" xfId="0" applyFont="1" applyBorder="1" applyAlignment="1" applyProtection="1">
      <alignment horizontal="center"/>
    </xf>
    <xf numFmtId="0" fontId="3" fillId="0" borderId="0" xfId="0" applyFont="1" applyAlignment="1" applyProtection="1">
      <alignment horizontal="center"/>
    </xf>
    <xf numFmtId="0" fontId="0" fillId="0" borderId="0" xfId="0" applyAlignment="1" applyProtection="1"/>
    <xf numFmtId="0" fontId="34" fillId="0" borderId="0" xfId="0" applyFont="1" applyAlignment="1" applyProtection="1">
      <alignment horizontal="left" vertical="top"/>
    </xf>
    <xf numFmtId="0" fontId="34" fillId="0" borderId="0" xfId="0" applyFont="1" applyAlignment="1" applyProtection="1">
      <alignment horizontal="left" vertical="top" wrapText="1"/>
    </xf>
    <xf numFmtId="0" fontId="35" fillId="0" borderId="0" xfId="0" quotePrefix="1" applyFont="1" applyAlignment="1" applyProtection="1">
      <alignment horizontal="center" wrapText="1"/>
    </xf>
    <xf numFmtId="0" fontId="34" fillId="0" borderId="3" xfId="0" applyFont="1" applyBorder="1" applyAlignment="1" applyProtection="1">
      <alignment horizontal="center"/>
    </xf>
    <xf numFmtId="2" fontId="34" fillId="0" borderId="3" xfId="0" applyNumberFormat="1" applyFont="1" applyBorder="1" applyAlignment="1" applyProtection="1">
      <alignment horizontal="center"/>
    </xf>
    <xf numFmtId="9" fontId="34" fillId="0" borderId="0" xfId="7" applyFont="1" applyBorder="1" applyAlignment="1" applyProtection="1">
      <alignment horizontal="center"/>
    </xf>
    <xf numFmtId="9" fontId="34" fillId="0" borderId="3" xfId="7" applyFont="1" applyBorder="1" applyAlignment="1" applyProtection="1">
      <alignment horizontal="center"/>
    </xf>
    <xf numFmtId="0" fontId="0" fillId="0" borderId="0" xfId="0" applyFont="1" applyProtection="1"/>
    <xf numFmtId="0" fontId="34" fillId="0" borderId="0" xfId="0" applyFont="1" applyFill="1" applyAlignment="1" applyProtection="1">
      <alignment horizontal="center" vertical="top"/>
    </xf>
    <xf numFmtId="0" fontId="34" fillId="0" borderId="0" xfId="0" applyFont="1" applyFill="1" applyAlignment="1" applyProtection="1">
      <alignment horizontal="left" vertical="top"/>
    </xf>
    <xf numFmtId="0" fontId="34" fillId="0" borderId="0" xfId="0" applyFont="1" applyFill="1" applyAlignment="1" applyProtection="1">
      <alignment horizontal="left" vertical="top" wrapText="1"/>
    </xf>
    <xf numFmtId="0" fontId="0" fillId="0" borderId="0" xfId="0" applyFont="1" applyFill="1" applyProtection="1"/>
    <xf numFmtId="0" fontId="34" fillId="0" borderId="0" xfId="0" applyFont="1" applyFill="1" applyAlignment="1" applyProtection="1">
      <alignment vertical="top"/>
    </xf>
    <xf numFmtId="0" fontId="0" fillId="0" borderId="0" xfId="0" applyBorder="1" applyAlignment="1" applyProtection="1">
      <alignment horizontal="center" vertical="top" wrapText="1"/>
    </xf>
    <xf numFmtId="0" fontId="27" fillId="0" borderId="0" xfId="5" applyFont="1" applyFill="1" applyProtection="1"/>
    <xf numFmtId="0" fontId="28" fillId="0" borderId="0" xfId="0" applyFont="1" applyFill="1" applyBorder="1" applyAlignment="1" applyProtection="1">
      <alignment vertical="top" wrapText="1"/>
    </xf>
    <xf numFmtId="0" fontId="34" fillId="0" borderId="0" xfId="0" applyFont="1" applyFill="1" applyProtection="1"/>
    <xf numFmtId="0" fontId="34" fillId="0" borderId="0" xfId="0" applyFont="1" applyAlignment="1" applyProtection="1"/>
    <xf numFmtId="0" fontId="34" fillId="0" borderId="0" xfId="0" applyFont="1" applyFill="1" applyAlignment="1" applyProtection="1"/>
    <xf numFmtId="0" fontId="34" fillId="0" borderId="3" xfId="0" applyFont="1" applyFill="1" applyBorder="1" applyAlignment="1" applyProtection="1">
      <alignment horizontal="center" vertical="top"/>
    </xf>
    <xf numFmtId="0" fontId="34" fillId="0" borderId="0" xfId="0" applyFont="1" applyFill="1" applyBorder="1" applyAlignment="1" applyProtection="1">
      <alignment horizontal="center" vertical="top"/>
    </xf>
    <xf numFmtId="0" fontId="27" fillId="0" borderId="3" xfId="0" applyFont="1" applyFill="1" applyBorder="1" applyAlignment="1" applyProtection="1">
      <alignment horizontal="center"/>
    </xf>
    <xf numFmtId="0" fontId="13" fillId="0" borderId="0" xfId="0" applyFont="1" applyAlignment="1" applyProtection="1"/>
    <xf numFmtId="0" fontId="0" fillId="0" borderId="1" xfId="0" applyBorder="1" applyAlignment="1"/>
    <xf numFmtId="0" fontId="31" fillId="0" borderId="3" xfId="0" applyFont="1" applyBorder="1" applyAlignment="1" applyProtection="1">
      <alignment horizontal="left"/>
    </xf>
    <xf numFmtId="0" fontId="27" fillId="0" borderId="3" xfId="0" applyFont="1" applyFill="1" applyBorder="1" applyAlignment="1" applyProtection="1">
      <alignment horizontal="left"/>
    </xf>
    <xf numFmtId="0" fontId="27" fillId="6" borderId="3" xfId="0" applyFont="1" applyFill="1" applyBorder="1" applyAlignment="1" applyProtection="1">
      <alignment horizontal="center"/>
    </xf>
    <xf numFmtId="0" fontId="31" fillId="0" borderId="13" xfId="0" applyFont="1" applyFill="1" applyBorder="1" applyAlignment="1" applyProtection="1">
      <alignment horizontal="center"/>
    </xf>
    <xf numFmtId="0" fontId="31" fillId="0" borderId="15" xfId="0" applyFont="1" applyFill="1" applyBorder="1" applyAlignment="1" applyProtection="1">
      <alignment horizontal="center"/>
    </xf>
    <xf numFmtId="0" fontId="31" fillId="0" borderId="12" xfId="0" applyFont="1" applyFill="1" applyBorder="1" applyAlignment="1" applyProtection="1">
      <alignment horizontal="center"/>
    </xf>
    <xf numFmtId="0" fontId="7" fillId="0" borderId="11" xfId="0" applyFont="1" applyBorder="1" applyProtection="1"/>
    <xf numFmtId="0" fontId="7" fillId="0" borderId="13" xfId="0" applyFont="1" applyBorder="1" applyProtection="1"/>
    <xf numFmtId="0" fontId="57" fillId="0" borderId="0" xfId="0" applyFont="1" applyBorder="1" applyAlignment="1" applyProtection="1">
      <alignment horizontal="left"/>
    </xf>
    <xf numFmtId="0" fontId="31" fillId="0" borderId="0" xfId="3" applyNumberFormat="1" applyFont="1" applyBorder="1" applyAlignment="1" applyProtection="1">
      <alignment horizontal="center"/>
    </xf>
    <xf numFmtId="0" fontId="31" fillId="0" borderId="0" xfId="3" applyNumberFormat="1" applyFont="1" applyBorder="1" applyAlignment="1" applyProtection="1"/>
    <xf numFmtId="0" fontId="4" fillId="0" borderId="0" xfId="0" applyFont="1" applyAlignment="1"/>
    <xf numFmtId="0" fontId="39" fillId="0" borderId="0" xfId="0" applyNumberFormat="1" applyFont="1" applyFill="1" applyBorder="1" applyAlignment="1" applyProtection="1">
      <alignment vertical="center" wrapText="1"/>
    </xf>
    <xf numFmtId="0" fontId="35" fillId="0" borderId="0" xfId="0" applyFont="1" applyAlignment="1">
      <alignment horizontal="left" vertical="center" wrapText="1"/>
    </xf>
    <xf numFmtId="0" fontId="58" fillId="0" borderId="0" xfId="3" applyNumberFormat="1" applyFont="1" applyBorder="1" applyAlignment="1" applyProtection="1"/>
    <xf numFmtId="0" fontId="58" fillId="0" borderId="0" xfId="3" applyNumberFormat="1" applyFont="1" applyBorder="1" applyAlignment="1" applyProtection="1">
      <alignment horizontal="center"/>
    </xf>
    <xf numFmtId="0" fontId="30" fillId="0" borderId="0" xfId="0" applyFont="1" applyBorder="1" applyAlignment="1" applyProtection="1">
      <alignment horizontal="left"/>
    </xf>
    <xf numFmtId="0" fontId="27" fillId="0" borderId="0" xfId="0" applyFont="1" applyBorder="1" applyAlignment="1" applyProtection="1">
      <alignment horizontal="right"/>
    </xf>
    <xf numFmtId="0" fontId="27" fillId="0" borderId="0" xfId="3" applyNumberFormat="1" applyFont="1" applyBorder="1" applyAlignment="1" applyProtection="1">
      <alignment horizontal="center"/>
    </xf>
    <xf numFmtId="0" fontId="27" fillId="0" borderId="0" xfId="3" applyNumberFormat="1" applyFont="1" applyBorder="1" applyAlignment="1" applyProtection="1"/>
    <xf numFmtId="10" fontId="27" fillId="0" borderId="0" xfId="3" applyNumberFormat="1" applyFont="1" applyBorder="1" applyAlignment="1" applyProtection="1">
      <alignment horizontal="right"/>
    </xf>
    <xf numFmtId="0" fontId="27" fillId="6" borderId="8" xfId="0" applyFont="1" applyFill="1" applyBorder="1" applyAlignment="1" applyProtection="1">
      <alignment horizontal="center"/>
    </xf>
    <xf numFmtId="0" fontId="27" fillId="6" borderId="10" xfId="0" applyFont="1" applyFill="1" applyBorder="1" applyAlignment="1" applyProtection="1">
      <alignment horizontal="center"/>
    </xf>
    <xf numFmtId="0" fontId="35" fillId="0" borderId="0" xfId="0" applyFont="1" applyAlignment="1" applyProtection="1">
      <alignment horizontal="center" wrapText="1"/>
    </xf>
    <xf numFmtId="0" fontId="44" fillId="0" borderId="0" xfId="0" applyNumberFormat="1" applyFont="1" applyFill="1" applyProtection="1"/>
    <xf numFmtId="164" fontId="59" fillId="0" borderId="5" xfId="1" applyNumberFormat="1" applyFont="1" applyFill="1" applyBorder="1" applyProtection="1"/>
    <xf numFmtId="3" fontId="59" fillId="0" borderId="5" xfId="0" applyNumberFormat="1" applyFont="1" applyFill="1" applyBorder="1" applyProtection="1"/>
    <xf numFmtId="3" fontId="59" fillId="0" borderId="5" xfId="3" applyNumberFormat="1" applyFont="1" applyFill="1" applyBorder="1" applyProtection="1"/>
    <xf numFmtId="0" fontId="34" fillId="0" borderId="0" xfId="0" applyFont="1" applyAlignment="1">
      <alignment horizontal="left" vertical="center" wrapText="1"/>
    </xf>
    <xf numFmtId="0" fontId="27" fillId="0" borderId="0" xfId="0" applyFont="1" applyAlignment="1" applyProtection="1"/>
    <xf numFmtId="42" fontId="27" fillId="0" borderId="0" xfId="3" applyNumberFormat="1" applyFont="1" applyBorder="1" applyAlignment="1" applyProtection="1">
      <alignment horizontal="right"/>
    </xf>
    <xf numFmtId="0" fontId="30" fillId="0" borderId="0" xfId="0" applyFont="1" applyBorder="1" applyAlignment="1" applyProtection="1">
      <alignment horizontal="left"/>
    </xf>
    <xf numFmtId="0" fontId="41" fillId="0" borderId="3" xfId="0" applyFont="1" applyBorder="1" applyAlignment="1" applyProtection="1">
      <alignment horizontal="left"/>
    </xf>
    <xf numFmtId="3" fontId="8" fillId="0" borderId="3" xfId="0" applyNumberFormat="1" applyFont="1" applyBorder="1" applyProtection="1"/>
    <xf numFmtId="0" fontId="27" fillId="0" borderId="0" xfId="0" applyFont="1" applyProtection="1"/>
    <xf numFmtId="0" fontId="4" fillId="0" borderId="0" xfId="0" applyFont="1"/>
    <xf numFmtId="3" fontId="59" fillId="0" borderId="0" xfId="0" applyNumberFormat="1" applyFont="1" applyFill="1" applyBorder="1" applyProtection="1"/>
    <xf numFmtId="1" fontId="34" fillId="0" borderId="0" xfId="0" applyNumberFormat="1" applyFont="1" applyProtection="1"/>
    <xf numFmtId="1" fontId="8" fillId="0" borderId="3" xfId="0" applyNumberFormat="1" applyFont="1" applyBorder="1" applyProtection="1"/>
    <xf numFmtId="1" fontId="27" fillId="6" borderId="16" xfId="0" applyNumberFormat="1" applyFont="1" applyFill="1" applyBorder="1" applyAlignment="1" applyProtection="1">
      <alignment horizontal="center"/>
    </xf>
    <xf numFmtId="0" fontId="18" fillId="0" borderId="2" xfId="0" applyFont="1" applyBorder="1" applyAlignment="1"/>
    <xf numFmtId="0" fontId="18" fillId="0" borderId="3" xfId="0" applyFont="1" applyFill="1" applyBorder="1"/>
    <xf numFmtId="0" fontId="60" fillId="0" borderId="0" xfId="0" applyFont="1"/>
    <xf numFmtId="0" fontId="45" fillId="0" borderId="0" xfId="5" applyFont="1" applyProtection="1">
      <protection locked="0"/>
    </xf>
    <xf numFmtId="0" fontId="27" fillId="0" borderId="0" xfId="5" applyFont="1" applyFill="1" applyProtection="1">
      <protection locked="0"/>
    </xf>
    <xf numFmtId="0" fontId="27" fillId="0" borderId="0" xfId="5" applyFont="1" applyFill="1" applyBorder="1" applyAlignment="1" applyProtection="1">
      <alignment horizontal="center"/>
      <protection locked="0"/>
    </xf>
    <xf numFmtId="0" fontId="27" fillId="0" borderId="0" xfId="5" applyFont="1" applyProtection="1">
      <protection locked="0"/>
    </xf>
    <xf numFmtId="0" fontId="34" fillId="0" borderId="0" xfId="0" applyFont="1"/>
    <xf numFmtId="0" fontId="34" fillId="0" borderId="0" xfId="0" applyFont="1" applyAlignment="1">
      <alignment horizontal="left" indent="1"/>
    </xf>
    <xf numFmtId="0" fontId="34" fillId="0" borderId="0" xfId="0" applyFont="1" applyAlignment="1">
      <alignment vertical="top" wrapText="1"/>
    </xf>
    <xf numFmtId="0" fontId="34" fillId="0" borderId="0" xfId="0" applyFont="1" applyAlignment="1">
      <alignment horizontal="left"/>
    </xf>
    <xf numFmtId="0" fontId="34" fillId="0" borderId="0" xfId="0" applyFont="1" applyAlignment="1"/>
    <xf numFmtId="0" fontId="34" fillId="0" borderId="0" xfId="0" applyFont="1" applyProtection="1">
      <protection locked="0"/>
    </xf>
    <xf numFmtId="0" fontId="34" fillId="0" borderId="0" xfId="0" applyFont="1" applyAlignment="1">
      <alignment horizontal="right" vertical="top"/>
    </xf>
    <xf numFmtId="0" fontId="61" fillId="0" borderId="0" xfId="0" applyFont="1" applyAlignment="1"/>
    <xf numFmtId="0" fontId="34" fillId="0" borderId="0" xfId="0" applyFont="1" applyFill="1" applyAlignment="1"/>
    <xf numFmtId="0" fontId="34" fillId="0" borderId="0" xfId="0" applyFont="1" applyBorder="1" applyAlignment="1">
      <alignment horizontal="left"/>
    </xf>
    <xf numFmtId="0" fontId="34" fillId="0" borderId="17" xfId="0" applyFont="1" applyBorder="1" applyAlignment="1">
      <alignment horizontal="left"/>
    </xf>
    <xf numFmtId="0" fontId="34" fillId="0" borderId="0" xfId="0" applyFont="1" applyFill="1" applyAlignment="1">
      <alignment horizontal="left"/>
    </xf>
    <xf numFmtId="0" fontId="34" fillId="0" borderId="0" xfId="0" applyFont="1" applyBorder="1"/>
    <xf numFmtId="0" fontId="34" fillId="0" borderId="0" xfId="0" applyFont="1" applyFill="1" applyBorder="1"/>
    <xf numFmtId="0" fontId="34" fillId="0" borderId="0" xfId="0" applyFont="1" applyFill="1"/>
    <xf numFmtId="0" fontId="34" fillId="0" borderId="0" xfId="0" applyFont="1" applyAlignment="1">
      <alignment vertical="top"/>
    </xf>
    <xf numFmtId="0" fontId="0" fillId="0" borderId="0" xfId="0" applyAlignment="1">
      <alignment horizontal="right" vertical="top"/>
    </xf>
    <xf numFmtId="0" fontId="0" fillId="0" borderId="0" xfId="0" applyFont="1"/>
    <xf numFmtId="0" fontId="34" fillId="0" borderId="0" xfId="0" applyFont="1" applyAlignment="1">
      <alignment horizontal="left" vertical="top"/>
    </xf>
    <xf numFmtId="0" fontId="28" fillId="0" borderId="0" xfId="0" applyFont="1" applyFill="1" applyProtection="1"/>
    <xf numFmtId="0" fontId="27" fillId="0" borderId="0" xfId="0" applyFont="1" applyProtection="1">
      <protection locked="0"/>
    </xf>
    <xf numFmtId="0" fontId="27" fillId="0" borderId="0" xfId="0" applyFont="1"/>
    <xf numFmtId="0" fontId="27" fillId="0" borderId="0" xfId="0" applyFont="1" applyAlignment="1">
      <alignment horizontal="center"/>
    </xf>
    <xf numFmtId="0" fontId="30" fillId="0" borderId="0" xfId="0" applyFont="1" applyBorder="1" applyAlignment="1"/>
    <xf numFmtId="0" fontId="30" fillId="0" borderId="0" xfId="0" applyFont="1" applyBorder="1" applyAlignment="1">
      <alignment horizontal="left"/>
    </xf>
    <xf numFmtId="0" fontId="30" fillId="0" borderId="0" xfId="0" applyFont="1" applyBorder="1"/>
    <xf numFmtId="0" fontId="30" fillId="0" borderId="0" xfId="0" applyFont="1" applyAlignment="1"/>
    <xf numFmtId="0" fontId="27" fillId="0" borderId="0" xfId="0" applyFont="1" applyFill="1" applyBorder="1" applyAlignment="1">
      <alignment horizontal="center"/>
    </xf>
    <xf numFmtId="0" fontId="27" fillId="0" borderId="0" xfId="0" applyFont="1" applyFill="1" applyBorder="1" applyAlignment="1">
      <alignment horizontal="left"/>
    </xf>
    <xf numFmtId="0" fontId="27" fillId="0" borderId="0" xfId="0" applyFont="1" applyFill="1" applyBorder="1" applyAlignment="1" applyProtection="1">
      <protection locked="0"/>
    </xf>
    <xf numFmtId="0" fontId="28" fillId="0" borderId="0" xfId="5" applyFont="1" applyProtection="1">
      <protection locked="0"/>
    </xf>
    <xf numFmtId="0" fontId="34" fillId="0" borderId="0" xfId="0" applyFont="1" applyAlignment="1">
      <alignment horizontal="left" vertical="top" wrapText="1"/>
    </xf>
    <xf numFmtId="0" fontId="29" fillId="0" borderId="0" xfId="5" applyFont="1" applyProtection="1">
      <protection locked="0"/>
    </xf>
    <xf numFmtId="0" fontId="34" fillId="0" borderId="0" xfId="0" applyFont="1" applyAlignment="1">
      <alignment horizontal="center" vertical="top" wrapText="1"/>
    </xf>
    <xf numFmtId="0" fontId="31" fillId="0" borderId="0" xfId="0" applyFont="1" applyAlignment="1">
      <alignment horizontal="center" vertical="top" wrapText="1"/>
    </xf>
    <xf numFmtId="0" fontId="27" fillId="0" borderId="0" xfId="0" applyFont="1" applyAlignment="1">
      <alignment horizontal="center" vertical="top" wrapText="1"/>
    </xf>
    <xf numFmtId="0" fontId="31" fillId="0" borderId="0" xfId="0" applyFont="1" applyAlignment="1">
      <alignment vertical="top" wrapText="1"/>
    </xf>
    <xf numFmtId="0" fontId="31" fillId="0" borderId="0" xfId="0" applyFont="1" applyAlignment="1">
      <alignment horizontal="left" vertical="top" wrapText="1"/>
    </xf>
    <xf numFmtId="0" fontId="39" fillId="0" borderId="0" xfId="0" applyNumberFormat="1" applyFont="1" applyFill="1" applyBorder="1" applyAlignment="1" applyProtection="1">
      <alignment vertical="top" wrapText="1"/>
    </xf>
    <xf numFmtId="0" fontId="31" fillId="0" borderId="18" xfId="0" applyFont="1" applyBorder="1" applyAlignment="1">
      <alignment vertical="top" wrapText="1"/>
    </xf>
    <xf numFmtId="0" fontId="27" fillId="0" borderId="19" xfId="0" applyFont="1" applyBorder="1"/>
    <xf numFmtId="0" fontId="31" fillId="0" borderId="20" xfId="0" applyFont="1" applyBorder="1" applyAlignment="1">
      <alignment horizontal="center" vertical="top" wrapText="1"/>
    </xf>
    <xf numFmtId="0" fontId="31" fillId="0" borderId="21" xfId="0" applyFont="1" applyBorder="1" applyAlignment="1">
      <alignment horizontal="center" vertical="top" wrapText="1"/>
    </xf>
    <xf numFmtId="0" fontId="27" fillId="0" borderId="22" xfId="0" applyFont="1" applyBorder="1" applyAlignment="1">
      <alignment horizontal="center" vertical="top" wrapText="1"/>
    </xf>
    <xf numFmtId="0" fontId="27" fillId="6" borderId="22" xfId="0" applyFont="1" applyFill="1" applyBorder="1" applyAlignment="1" applyProtection="1">
      <alignment vertical="top" wrapText="1"/>
      <protection locked="0"/>
    </xf>
    <xf numFmtId="0" fontId="27" fillId="0" borderId="23" xfId="0" applyFont="1" applyBorder="1" applyAlignment="1">
      <alignment vertical="top" wrapText="1"/>
    </xf>
    <xf numFmtId="0" fontId="27" fillId="0" borderId="24" xfId="0" applyFont="1" applyBorder="1" applyAlignment="1">
      <alignment horizontal="center" vertical="top" wrapText="1"/>
    </xf>
    <xf numFmtId="0" fontId="27" fillId="2" borderId="24" xfId="0" applyFont="1" applyFill="1" applyBorder="1" applyAlignment="1" applyProtection="1">
      <alignment vertical="top" wrapText="1"/>
    </xf>
    <xf numFmtId="0" fontId="27" fillId="0" borderId="22" xfId="0" applyFont="1" applyBorder="1" applyAlignment="1">
      <alignment vertical="top" wrapText="1"/>
    </xf>
    <xf numFmtId="0" fontId="27" fillId="0" borderId="24" xfId="0" applyFont="1" applyBorder="1" applyAlignment="1">
      <alignment vertical="top" wrapText="1"/>
    </xf>
    <xf numFmtId="0" fontId="27" fillId="0" borderId="25" xfId="0" applyFont="1" applyBorder="1" applyAlignment="1">
      <alignment vertical="top" wrapText="1"/>
    </xf>
    <xf numFmtId="0" fontId="62" fillId="5" borderId="0" xfId="0" applyFont="1" applyFill="1" applyAlignment="1">
      <alignment vertical="top" wrapText="1"/>
    </xf>
    <xf numFmtId="0" fontId="27" fillId="0" borderId="0" xfId="0" applyFont="1" applyAlignment="1">
      <alignment horizontal="left" vertical="top" wrapText="1"/>
    </xf>
    <xf numFmtId="0" fontId="27" fillId="0" borderId="26" xfId="0" applyFont="1" applyFill="1" applyBorder="1" applyAlignment="1">
      <alignment horizontal="left" vertical="top" wrapText="1"/>
    </xf>
    <xf numFmtId="44" fontId="27" fillId="0" borderId="26" xfId="4" applyFont="1" applyFill="1" applyBorder="1" applyAlignment="1" applyProtection="1">
      <alignment horizontal="center" vertical="top" wrapText="1"/>
      <protection locked="0"/>
    </xf>
    <xf numFmtId="0" fontId="31" fillId="0" borderId="12" xfId="0" applyFont="1" applyBorder="1" applyAlignment="1">
      <alignment horizontal="center" vertical="top" wrapText="1"/>
    </xf>
    <xf numFmtId="0" fontId="27" fillId="0" borderId="3" xfId="0" applyFont="1" applyFill="1" applyBorder="1" applyAlignment="1" applyProtection="1">
      <alignment horizontal="center" vertical="top" wrapText="1"/>
    </xf>
    <xf numFmtId="167" fontId="27" fillId="5" borderId="3" xfId="4" applyNumberFormat="1" applyFont="1" applyFill="1" applyBorder="1" applyAlignment="1" applyProtection="1">
      <alignment vertical="top" wrapText="1"/>
    </xf>
    <xf numFmtId="0" fontId="39" fillId="0" borderId="0" xfId="0" applyFont="1" applyAlignment="1">
      <alignment vertical="top" wrapText="1"/>
    </xf>
    <xf numFmtId="0" fontId="40" fillId="0" borderId="0" xfId="0" applyFont="1" applyAlignment="1">
      <alignment horizontal="center" vertical="top" wrapText="1"/>
    </xf>
    <xf numFmtId="0" fontId="39" fillId="0" borderId="0" xfId="0" applyFont="1" applyAlignment="1">
      <alignment horizontal="left" vertical="top" wrapText="1"/>
    </xf>
    <xf numFmtId="0" fontId="31" fillId="0" borderId="0" xfId="0" applyFont="1" applyAlignment="1">
      <alignment horizontal="right" vertical="top" wrapText="1"/>
    </xf>
    <xf numFmtId="0" fontId="39" fillId="0" borderId="0" xfId="0" applyFont="1" applyFill="1" applyBorder="1" applyAlignment="1" applyProtection="1">
      <alignment horizontal="center" vertical="top" wrapText="1"/>
    </xf>
    <xf numFmtId="0" fontId="34" fillId="0" borderId="0" xfId="0" applyFont="1" applyFill="1" applyBorder="1" applyAlignment="1" applyProtection="1">
      <alignment horizontal="center" vertical="top" wrapText="1"/>
      <protection locked="0"/>
    </xf>
    <xf numFmtId="0" fontId="31" fillId="0" borderId="0" xfId="0" applyFont="1" applyFill="1" applyBorder="1" applyAlignment="1" applyProtection="1">
      <alignment vertical="top" wrapText="1"/>
      <protection locked="0"/>
    </xf>
    <xf numFmtId="0" fontId="27" fillId="0" borderId="0" xfId="0" applyFont="1" applyBorder="1" applyAlignment="1">
      <alignment horizontal="left" vertical="top" wrapText="1"/>
    </xf>
    <xf numFmtId="0" fontId="28" fillId="0" borderId="0" xfId="0" applyFont="1" applyAlignment="1">
      <alignment horizontal="left" vertical="top" wrapText="1"/>
    </xf>
    <xf numFmtId="0" fontId="34" fillId="0" borderId="0" xfId="0" applyFont="1" applyFill="1" applyAlignment="1">
      <alignment horizontal="left" vertical="top"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34" fillId="0" borderId="0" xfId="0" applyFont="1" applyFill="1" applyAlignment="1">
      <alignment vertical="top" wrapText="1"/>
    </xf>
    <xf numFmtId="0" fontId="27" fillId="0" borderId="0" xfId="0" applyFont="1" applyFill="1" applyBorder="1" applyAlignment="1">
      <alignment vertical="top" wrapText="1"/>
    </xf>
    <xf numFmtId="0" fontId="28" fillId="0" borderId="0" xfId="0" applyFont="1" applyFill="1" applyBorder="1" applyAlignment="1">
      <alignment horizontal="center" vertical="top" wrapText="1"/>
    </xf>
    <xf numFmtId="0" fontId="34" fillId="0" borderId="0" xfId="0" applyFont="1" applyFill="1" applyBorder="1" applyAlignment="1">
      <alignment vertical="top" wrapText="1"/>
    </xf>
    <xf numFmtId="0" fontId="27" fillId="0" borderId="0" xfId="0" applyFont="1" applyFill="1" applyBorder="1"/>
    <xf numFmtId="0" fontId="27" fillId="0" borderId="0" xfId="0" applyFont="1" applyFill="1" applyBorder="1" applyAlignment="1" applyProtection="1">
      <alignment vertical="top" wrapText="1"/>
      <protection locked="0"/>
    </xf>
    <xf numFmtId="9" fontId="28" fillId="0" borderId="26" xfId="8" applyFont="1" applyFill="1" applyBorder="1" applyAlignment="1">
      <alignment vertical="top" wrapText="1"/>
    </xf>
    <xf numFmtId="0" fontId="31"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0" xfId="0" applyFont="1" applyFill="1" applyBorder="1" applyAlignment="1" applyProtection="1">
      <alignment vertical="top"/>
    </xf>
    <xf numFmtId="9" fontId="27" fillId="0" borderId="0" xfId="8" applyFont="1" applyFill="1" applyBorder="1" applyAlignment="1">
      <alignment vertical="top" wrapText="1"/>
    </xf>
    <xf numFmtId="0" fontId="31" fillId="0" borderId="0" xfId="0" applyFont="1" applyFill="1" applyBorder="1" applyAlignment="1">
      <alignment vertical="top" wrapText="1"/>
    </xf>
    <xf numFmtId="0" fontId="31" fillId="0" borderId="3" xfId="0" applyFont="1" applyBorder="1" applyAlignment="1">
      <alignment horizontal="center"/>
    </xf>
    <xf numFmtId="0" fontId="31" fillId="0" borderId="3" xfId="0" applyFont="1" applyBorder="1" applyAlignment="1">
      <alignment horizontal="center" wrapText="1"/>
    </xf>
    <xf numFmtId="0" fontId="31" fillId="0" borderId="15" xfId="0" applyFont="1" applyBorder="1" applyAlignment="1">
      <alignment horizontal="center"/>
    </xf>
    <xf numFmtId="0" fontId="27" fillId="0" borderId="3" xfId="0" applyFont="1" applyBorder="1"/>
    <xf numFmtId="0" fontId="27" fillId="6" borderId="3" xfId="0" applyFont="1" applyFill="1" applyBorder="1" applyProtection="1">
      <protection locked="0"/>
    </xf>
    <xf numFmtId="0" fontId="27" fillId="6" borderId="2" xfId="0" applyFont="1" applyFill="1" applyBorder="1" applyProtection="1">
      <protection locked="0"/>
    </xf>
    <xf numFmtId="0" fontId="27" fillId="6" borderId="1" xfId="0" applyFont="1" applyFill="1" applyBorder="1" applyProtection="1">
      <protection locked="0"/>
    </xf>
    <xf numFmtId="167" fontId="27" fillId="6" borderId="27" xfId="4" applyNumberFormat="1" applyFont="1" applyFill="1" applyBorder="1" applyProtection="1">
      <protection locked="0"/>
    </xf>
    <xf numFmtId="167" fontId="27" fillId="0" borderId="12" xfId="4" applyNumberFormat="1" applyFont="1" applyBorder="1"/>
    <xf numFmtId="0" fontId="41" fillId="6" borderId="10" xfId="0" applyFont="1" applyFill="1" applyBorder="1" applyAlignment="1" applyProtection="1">
      <alignment horizontal="center"/>
      <protection locked="0"/>
    </xf>
    <xf numFmtId="0" fontId="28" fillId="0" borderId="0" xfId="0" applyFont="1" applyAlignment="1">
      <alignment horizontal="left"/>
    </xf>
    <xf numFmtId="0" fontId="41" fillId="0" borderId="0" xfId="0" applyFont="1" applyAlignment="1">
      <alignment horizontal="left" wrapText="1"/>
    </xf>
    <xf numFmtId="0" fontId="28" fillId="0" borderId="0" xfId="0" applyFont="1" applyAlignment="1">
      <alignment horizontal="left" wrapText="1"/>
    </xf>
    <xf numFmtId="0" fontId="31" fillId="0" borderId="28" xfId="0" applyFont="1" applyBorder="1" applyAlignment="1">
      <alignment horizontal="center"/>
    </xf>
    <xf numFmtId="0" fontId="31" fillId="0" borderId="29" xfId="0" applyFont="1" applyBorder="1" applyAlignment="1">
      <alignment horizontal="center"/>
    </xf>
    <xf numFmtId="167" fontId="27" fillId="6" borderId="30" xfId="4" applyNumberFormat="1" applyFont="1" applyFill="1" applyBorder="1" applyProtection="1">
      <protection locked="0"/>
    </xf>
    <xf numFmtId="167" fontId="27" fillId="6" borderId="31" xfId="4" applyNumberFormat="1" applyFont="1" applyFill="1" applyBorder="1" applyProtection="1">
      <protection locked="0"/>
    </xf>
    <xf numFmtId="167" fontId="27" fillId="0" borderId="0" xfId="4" applyNumberFormat="1" applyFont="1" applyBorder="1"/>
    <xf numFmtId="167" fontId="27" fillId="0" borderId="32" xfId="4" applyNumberFormat="1" applyFont="1" applyBorder="1"/>
    <xf numFmtId="167" fontId="27" fillId="0" borderId="27" xfId="4" applyNumberFormat="1" applyFont="1" applyBorder="1"/>
    <xf numFmtId="0" fontId="31" fillId="0" borderId="0" xfId="0" applyFont="1"/>
    <xf numFmtId="0" fontId="31" fillId="0" borderId="3" xfId="0" applyFont="1" applyFill="1" applyBorder="1" applyProtection="1"/>
    <xf numFmtId="0" fontId="63" fillId="0" borderId="0" xfId="0" applyFont="1" applyFill="1" applyBorder="1"/>
    <xf numFmtId="49" fontId="64" fillId="0" borderId="0" xfId="0" applyNumberFormat="1" applyFont="1" applyFill="1" applyBorder="1" applyAlignment="1">
      <alignment horizontal="right"/>
    </xf>
    <xf numFmtId="0" fontId="27" fillId="0" borderId="0" xfId="0" applyFont="1" applyBorder="1"/>
    <xf numFmtId="0" fontId="27" fillId="0" borderId="33" xfId="0" applyFont="1" applyBorder="1" applyAlignment="1">
      <alignment horizontal="center" wrapText="1"/>
    </xf>
    <xf numFmtId="0" fontId="27" fillId="0" borderId="28" xfId="0" applyFont="1" applyBorder="1" applyAlignment="1">
      <alignment horizontal="center" vertical="center" wrapText="1"/>
    </xf>
    <xf numFmtId="0" fontId="27" fillId="0" borderId="28" xfId="0" applyFont="1" applyBorder="1" applyAlignment="1">
      <alignment horizontal="center" wrapText="1"/>
    </xf>
    <xf numFmtId="0" fontId="27" fillId="0" borderId="28" xfId="0" applyFont="1" applyBorder="1" applyAlignment="1">
      <alignment horizontal="center" vertical="top" wrapText="1"/>
    </xf>
    <xf numFmtId="0" fontId="34" fillId="0" borderId="29" xfId="0" applyFont="1" applyBorder="1" applyAlignment="1">
      <alignment horizontal="center" vertical="top"/>
    </xf>
    <xf numFmtId="0" fontId="27" fillId="0" borderId="34" xfId="0" applyFont="1" applyBorder="1"/>
    <xf numFmtId="0" fontId="27" fillId="6" borderId="35" xfId="0" applyFont="1" applyFill="1" applyBorder="1" applyProtection="1">
      <protection locked="0"/>
    </xf>
    <xf numFmtId="0" fontId="27" fillId="6" borderId="27" xfId="0" applyFont="1" applyFill="1" applyBorder="1" applyProtection="1">
      <protection locked="0"/>
    </xf>
    <xf numFmtId="0" fontId="27" fillId="0" borderId="36" xfId="0" applyFont="1" applyBorder="1" applyAlignment="1">
      <alignment horizontal="center"/>
    </xf>
    <xf numFmtId="0" fontId="62" fillId="5" borderId="0" xfId="0" applyFont="1" applyFill="1"/>
    <xf numFmtId="0" fontId="27" fillId="0" borderId="0" xfId="0" applyFont="1" applyBorder="1" applyAlignment="1"/>
    <xf numFmtId="0" fontId="27" fillId="0" borderId="36" xfId="0" applyFont="1" applyBorder="1" applyAlignment="1"/>
    <xf numFmtId="0" fontId="27" fillId="0" borderId="0" xfId="0" applyFont="1" applyBorder="1" applyAlignment="1">
      <alignment horizontal="center"/>
    </xf>
    <xf numFmtId="167" fontId="27" fillId="6" borderId="10" xfId="4" applyNumberFormat="1" applyFont="1" applyFill="1" applyBorder="1" applyAlignment="1" applyProtection="1">
      <alignment horizontal="center"/>
      <protection locked="0"/>
    </xf>
    <xf numFmtId="0" fontId="27" fillId="0" borderId="36" xfId="0" applyFont="1" applyBorder="1"/>
    <xf numFmtId="167" fontId="27" fillId="0" borderId="10" xfId="4" applyNumberFormat="1" applyFont="1" applyBorder="1"/>
    <xf numFmtId="167" fontId="27" fillId="0" borderId="0" xfId="4" applyNumberFormat="1" applyFont="1" applyBorder="1" applyAlignment="1">
      <alignment horizontal="center"/>
    </xf>
    <xf numFmtId="0" fontId="27" fillId="0" borderId="37" xfId="0" applyFont="1" applyBorder="1"/>
    <xf numFmtId="0" fontId="27" fillId="0" borderId="38" xfId="0" applyFont="1" applyBorder="1"/>
    <xf numFmtId="0" fontId="27" fillId="0" borderId="39" xfId="0" applyFont="1" applyBorder="1"/>
    <xf numFmtId="0" fontId="27" fillId="0" borderId="33" xfId="0" applyFont="1" applyBorder="1"/>
    <xf numFmtId="0" fontId="27" fillId="0" borderId="0" xfId="0" applyFont="1" applyAlignment="1">
      <alignment horizontal="right"/>
    </xf>
    <xf numFmtId="9" fontId="31" fillId="6" borderId="27" xfId="8" applyFont="1" applyFill="1" applyBorder="1" applyProtection="1">
      <protection locked="0"/>
    </xf>
    <xf numFmtId="0" fontId="31" fillId="0" borderId="0" xfId="0" applyFont="1" applyFill="1" applyBorder="1" applyAlignment="1" applyProtection="1">
      <alignment horizontal="center"/>
      <protection locked="0"/>
    </xf>
    <xf numFmtId="167" fontId="28" fillId="0" borderId="0" xfId="4" applyNumberFormat="1" applyFont="1" applyBorder="1"/>
    <xf numFmtId="0" fontId="27" fillId="0" borderId="0" xfId="0" applyFont="1" applyFill="1"/>
    <xf numFmtId="0" fontId="64" fillId="0" borderId="0" xfId="0" applyFont="1" applyBorder="1" applyAlignment="1">
      <alignment horizontal="left"/>
    </xf>
    <xf numFmtId="49" fontId="31" fillId="0" borderId="0" xfId="0" applyNumberFormat="1" applyFont="1" applyFill="1" applyBorder="1" applyAlignment="1">
      <alignment horizontal="left"/>
    </xf>
    <xf numFmtId="0" fontId="65" fillId="0" borderId="0" xfId="0" applyFont="1" applyBorder="1" applyAlignment="1">
      <alignment horizontal="left"/>
    </xf>
    <xf numFmtId="49" fontId="31" fillId="0" borderId="0" xfId="0" applyNumberFormat="1" applyFont="1" applyBorder="1" applyAlignment="1">
      <alignment horizontal="right"/>
    </xf>
    <xf numFmtId="0" fontId="65" fillId="0" borderId="0" xfId="0" applyFont="1" applyAlignment="1">
      <alignment horizontal="left"/>
    </xf>
    <xf numFmtId="0" fontId="27" fillId="0" borderId="28" xfId="0" applyFont="1" applyBorder="1"/>
    <xf numFmtId="167" fontId="27" fillId="0" borderId="36" xfId="4" applyNumberFormat="1" applyFont="1" applyBorder="1"/>
    <xf numFmtId="167" fontId="27" fillId="0" borderId="40" xfId="4" applyNumberFormat="1" applyFont="1" applyBorder="1"/>
    <xf numFmtId="2" fontId="27" fillId="0" borderId="0" xfId="2" applyNumberFormat="1" applyFont="1" applyBorder="1"/>
    <xf numFmtId="2" fontId="27" fillId="0" borderId="36" xfId="2" applyNumberFormat="1" applyFont="1" applyBorder="1"/>
    <xf numFmtId="44" fontId="27" fillId="6" borderId="3" xfId="0" applyNumberFormat="1" applyFont="1" applyFill="1" applyBorder="1" applyAlignment="1" applyProtection="1">
      <alignment horizontal="right" wrapText="1"/>
      <protection locked="0"/>
    </xf>
    <xf numFmtId="44" fontId="27" fillId="0" borderId="3" xfId="0" applyNumberFormat="1" applyFont="1" applyBorder="1"/>
    <xf numFmtId="167" fontId="27" fillId="0" borderId="0" xfId="4" applyNumberFormat="1" applyFont="1" applyFill="1" applyBorder="1" applyProtection="1"/>
    <xf numFmtId="2" fontId="27" fillId="0" borderId="41" xfId="2" applyNumberFormat="1" applyFont="1" applyBorder="1"/>
    <xf numFmtId="44" fontId="27" fillId="6" borderId="27" xfId="2" applyNumberFormat="1" applyFont="1" applyFill="1" applyBorder="1" applyProtection="1">
      <protection locked="0"/>
    </xf>
    <xf numFmtId="44" fontId="27" fillId="6" borderId="42" xfId="2" applyNumberFormat="1" applyFont="1" applyFill="1" applyBorder="1" applyProtection="1">
      <protection locked="0"/>
    </xf>
    <xf numFmtId="167" fontId="27" fillId="0" borderId="41" xfId="4" applyNumberFormat="1" applyFont="1" applyBorder="1"/>
    <xf numFmtId="0" fontId="27" fillId="0" borderId="32" xfId="0" applyFont="1" applyBorder="1"/>
    <xf numFmtId="0" fontId="31" fillId="0" borderId="0" xfId="0" applyFont="1" applyAlignment="1">
      <alignment horizontal="right"/>
    </xf>
    <xf numFmtId="9" fontId="28" fillId="0" borderId="0" xfId="0" applyNumberFormat="1" applyFont="1" applyAlignment="1">
      <alignment horizontal="left" vertical="top" wrapText="1"/>
    </xf>
    <xf numFmtId="167" fontId="28" fillId="0" borderId="10" xfId="0" applyNumberFormat="1" applyFont="1" applyBorder="1" applyAlignment="1" applyProtection="1">
      <alignment horizontal="center"/>
    </xf>
    <xf numFmtId="167" fontId="28" fillId="0" borderId="0" xfId="0" applyNumberFormat="1" applyFont="1" applyBorder="1" applyAlignment="1" applyProtection="1">
      <alignment horizontal="center"/>
    </xf>
    <xf numFmtId="9" fontId="28" fillId="0" borderId="10" xfId="0" applyNumberFormat="1" applyFont="1" applyBorder="1" applyProtection="1"/>
    <xf numFmtId="9" fontId="28" fillId="0" borderId="0" xfId="0" applyNumberFormat="1" applyFont="1" applyBorder="1" applyProtection="1"/>
    <xf numFmtId="44" fontId="28" fillId="0" borderId="43" xfId="4" applyFont="1" applyFill="1" applyBorder="1" applyAlignment="1" applyProtection="1">
      <alignment horizontal="center"/>
    </xf>
    <xf numFmtId="0" fontId="28" fillId="0" borderId="44" xfId="0" applyFont="1" applyBorder="1" applyAlignment="1" applyProtection="1">
      <alignment horizontal="center"/>
    </xf>
    <xf numFmtId="44" fontId="28" fillId="0" borderId="3" xfId="4" applyFont="1" applyFill="1" applyBorder="1" applyAlignment="1" applyProtection="1">
      <alignment horizontal="center"/>
    </xf>
    <xf numFmtId="44" fontId="28" fillId="0" borderId="0" xfId="4" applyFont="1" applyFill="1" applyBorder="1" applyAlignment="1" applyProtection="1">
      <alignment horizontal="center"/>
    </xf>
    <xf numFmtId="42" fontId="28" fillId="0" borderId="8" xfId="0" applyNumberFormat="1" applyFont="1" applyFill="1" applyBorder="1" applyProtection="1">
      <protection locked="0"/>
    </xf>
    <xf numFmtId="42" fontId="28" fillId="0" borderId="0" xfId="0" applyNumberFormat="1" applyFont="1" applyFill="1" applyBorder="1" applyProtection="1">
      <protection locked="0"/>
    </xf>
    <xf numFmtId="42" fontId="28" fillId="6" borderId="10" xfId="0" applyNumberFormat="1" applyFont="1" applyFill="1" applyBorder="1" applyProtection="1">
      <protection locked="0"/>
    </xf>
    <xf numFmtId="9" fontId="28" fillId="0" borderId="8" xfId="0" applyNumberFormat="1" applyFont="1" applyBorder="1" applyProtection="1"/>
    <xf numFmtId="2" fontId="28" fillId="0" borderId="10" xfId="0" applyNumberFormat="1" applyFont="1" applyBorder="1" applyProtection="1"/>
    <xf numFmtId="2" fontId="28" fillId="0" borderId="8" xfId="0" applyNumberFormat="1" applyFont="1" applyBorder="1" applyProtection="1"/>
    <xf numFmtId="42" fontId="28" fillId="0" borderId="0" xfId="0" applyNumberFormat="1" applyFont="1" applyFill="1" applyBorder="1" applyProtection="1"/>
    <xf numFmtId="168" fontId="28" fillId="0" borderId="10" xfId="0" applyNumberFormat="1" applyFont="1" applyFill="1" applyBorder="1" applyProtection="1"/>
    <xf numFmtId="0" fontId="28" fillId="0" borderId="0" xfId="0" applyFont="1" applyFill="1" applyBorder="1"/>
    <xf numFmtId="9" fontId="28" fillId="0" borderId="10" xfId="0" applyNumberFormat="1" applyFont="1" applyFill="1" applyBorder="1" applyProtection="1"/>
    <xf numFmtId="9" fontId="27" fillId="0" borderId="0" xfId="0" applyNumberFormat="1" applyFont="1" applyFill="1" applyBorder="1"/>
    <xf numFmtId="0" fontId="32" fillId="0" borderId="0" xfId="0" applyFont="1" applyAlignment="1">
      <alignment horizontal="center" vertical="center" wrapText="1"/>
    </xf>
    <xf numFmtId="3" fontId="28" fillId="0" borderId="0" xfId="3" applyNumberFormat="1" applyFont="1" applyFill="1" applyBorder="1" applyProtection="1"/>
    <xf numFmtId="0" fontId="52" fillId="0" borderId="0" xfId="0" applyFont="1" applyFill="1" applyBorder="1" applyProtection="1"/>
    <xf numFmtId="0" fontId="0" fillId="0" borderId="0" xfId="0" applyAlignment="1">
      <alignment wrapText="1"/>
    </xf>
    <xf numFmtId="0" fontId="0" fillId="0" borderId="0" xfId="0" applyBorder="1" applyAlignment="1">
      <alignment wrapText="1"/>
    </xf>
    <xf numFmtId="0" fontId="28" fillId="0" borderId="15" xfId="0" applyFont="1" applyFill="1" applyBorder="1" applyProtection="1"/>
    <xf numFmtId="0" fontId="28" fillId="0" borderId="8" xfId="0" applyFont="1" applyFill="1" applyBorder="1" applyProtection="1"/>
    <xf numFmtId="0" fontId="33" fillId="0" borderId="0" xfId="0" applyFont="1" applyBorder="1" applyAlignment="1" applyProtection="1">
      <alignment horizontal="center"/>
    </xf>
    <xf numFmtId="0" fontId="41" fillId="0" borderId="0" xfId="0" applyFont="1" applyBorder="1" applyAlignment="1" applyProtection="1">
      <alignment horizontal="left"/>
    </xf>
    <xf numFmtId="3" fontId="8" fillId="0" borderId="0" xfId="0" applyNumberFormat="1" applyFont="1" applyBorder="1" applyProtection="1"/>
    <xf numFmtId="1" fontId="8" fillId="0" borderId="0" xfId="0" applyNumberFormat="1" applyFont="1" applyBorder="1" applyProtection="1"/>
    <xf numFmtId="0" fontId="66" fillId="0" borderId="0" xfId="0" applyFont="1" applyBorder="1" applyAlignment="1">
      <alignment wrapText="1"/>
    </xf>
    <xf numFmtId="168" fontId="28" fillId="0" borderId="3" xfId="0" applyNumberFormat="1" applyFont="1" applyFill="1" applyBorder="1" applyProtection="1"/>
    <xf numFmtId="0" fontId="0" fillId="0" borderId="0" xfId="0" applyBorder="1" applyAlignment="1"/>
    <xf numFmtId="0" fontId="0" fillId="0" borderId="0" xfId="0" applyBorder="1" applyAlignment="1" applyProtection="1"/>
    <xf numFmtId="0" fontId="27" fillId="0" borderId="0" xfId="0" applyFont="1" applyAlignment="1" applyProtection="1"/>
    <xf numFmtId="0" fontId="24" fillId="0" borderId="0" xfId="0" applyFont="1" applyAlignment="1">
      <alignment horizontal="left" wrapText="1"/>
    </xf>
    <xf numFmtId="0" fontId="24" fillId="0" borderId="0" xfId="0" applyFont="1" applyAlignment="1">
      <alignment wrapText="1"/>
    </xf>
    <xf numFmtId="0" fontId="34" fillId="0" borderId="0" xfId="0" applyFont="1" applyAlignment="1">
      <alignment horizontal="left" vertical="center" wrapText="1"/>
    </xf>
    <xf numFmtId="0" fontId="27" fillId="0" borderId="0" xfId="0" applyFont="1" applyBorder="1" applyAlignment="1">
      <alignment horizontal="left"/>
    </xf>
    <xf numFmtId="0" fontId="0" fillId="0" borderId="0" xfId="0" applyBorder="1" applyAlignment="1">
      <alignment vertical="center" wrapText="1"/>
    </xf>
    <xf numFmtId="0" fontId="0" fillId="0" borderId="0" xfId="0" applyBorder="1" applyAlignment="1" applyProtection="1">
      <alignment horizontal="center" vertical="top" wrapText="1"/>
      <protection locked="0"/>
    </xf>
    <xf numFmtId="0" fontId="34" fillId="0" borderId="0" xfId="0" applyFont="1" applyAlignment="1">
      <alignment horizontal="left" vertical="top" wrapText="1"/>
    </xf>
    <xf numFmtId="0" fontId="0" fillId="0" borderId="0" xfId="0" applyAlignment="1">
      <alignment horizontal="left" vertical="center" wrapText="1"/>
    </xf>
    <xf numFmtId="0" fontId="8" fillId="0" borderId="0" xfId="0" applyFont="1" applyFill="1" applyBorder="1" applyAlignment="1">
      <alignment horizontal="left" vertical="top" wrapText="1"/>
    </xf>
    <xf numFmtId="0" fontId="0" fillId="0" borderId="8" xfId="0" applyBorder="1" applyAlignment="1">
      <alignment horizontal="center" vertical="top" wrapText="1"/>
    </xf>
    <xf numFmtId="0" fontId="34" fillId="6" borderId="3" xfId="0" applyFont="1" applyFill="1" applyBorder="1" applyAlignment="1" applyProtection="1">
      <alignment horizontal="center"/>
      <protection locked="0"/>
    </xf>
    <xf numFmtId="0" fontId="34" fillId="6" borderId="3" xfId="0" applyFont="1" applyFill="1" applyBorder="1" applyAlignment="1" applyProtection="1">
      <alignment horizontal="left" vertical="top"/>
      <protection locked="0"/>
    </xf>
    <xf numFmtId="0" fontId="34" fillId="0" borderId="0" xfId="0" applyFont="1" applyBorder="1" applyAlignment="1" applyProtection="1">
      <alignment horizontal="center"/>
      <protection locked="0"/>
    </xf>
    <xf numFmtId="0" fontId="0" fillId="0" borderId="0" xfId="0" applyBorder="1" applyAlignment="1">
      <alignment horizontal="center" wrapText="1"/>
    </xf>
    <xf numFmtId="0" fontId="67" fillId="0" borderId="0" xfId="0" applyFont="1"/>
    <xf numFmtId="42" fontId="28" fillId="0" borderId="3" xfId="1" applyNumberFormat="1" applyFont="1" applyBorder="1" applyProtection="1"/>
    <xf numFmtId="0" fontId="28" fillId="0" borderId="3" xfId="0" applyFont="1" applyBorder="1" applyAlignment="1">
      <alignment horizontal="center"/>
    </xf>
    <xf numFmtId="0" fontId="28" fillId="0" borderId="44" xfId="0" applyFont="1" applyBorder="1" applyProtection="1"/>
    <xf numFmtId="0" fontId="28" fillId="0" borderId="43" xfId="0" applyFont="1" applyBorder="1" applyProtection="1"/>
    <xf numFmtId="167" fontId="28" fillId="0" borderId="43" xfId="3" applyNumberFormat="1" applyFont="1" applyBorder="1" applyProtection="1"/>
    <xf numFmtId="0" fontId="28" fillId="0" borderId="45" xfId="0" applyFont="1" applyBorder="1" applyAlignment="1" applyProtection="1">
      <alignment horizontal="right"/>
    </xf>
    <xf numFmtId="167" fontId="28" fillId="0" borderId="46" xfId="3" applyNumberFormat="1" applyFont="1" applyBorder="1" applyProtection="1"/>
    <xf numFmtId="0" fontId="28" fillId="0" borderId="44" xfId="0" applyFont="1" applyBorder="1"/>
    <xf numFmtId="0" fontId="28" fillId="0" borderId="43" xfId="0" applyFont="1" applyBorder="1" applyAlignment="1" applyProtection="1">
      <alignment horizontal="center"/>
    </xf>
    <xf numFmtId="42" fontId="28" fillId="0" borderId="43" xfId="1" applyNumberFormat="1" applyFont="1" applyBorder="1" applyProtection="1"/>
    <xf numFmtId="0" fontId="28" fillId="0" borderId="45" xfId="0" applyFont="1" applyBorder="1" applyProtection="1"/>
    <xf numFmtId="42" fontId="28" fillId="0" borderId="47" xfId="1" applyNumberFormat="1" applyFont="1" applyBorder="1" applyProtection="1"/>
    <xf numFmtId="42" fontId="28" fillId="0" borderId="46" xfId="1" applyNumberFormat="1" applyFont="1" applyBorder="1" applyProtection="1"/>
    <xf numFmtId="0" fontId="17" fillId="6" borderId="3" xfId="0" applyFont="1" applyFill="1" applyBorder="1" applyAlignment="1" applyProtection="1">
      <alignment vertical="top" wrapText="1"/>
      <protection locked="0"/>
    </xf>
    <xf numFmtId="38" fontId="28" fillId="6" borderId="3" xfId="2" applyNumberFormat="1" applyFont="1" applyFill="1" applyBorder="1" applyProtection="1">
      <protection locked="0"/>
    </xf>
    <xf numFmtId="164" fontId="28" fillId="6" borderId="3" xfId="2" applyNumberFormat="1" applyFont="1" applyFill="1" applyBorder="1" applyProtection="1">
      <protection locked="0"/>
    </xf>
    <xf numFmtId="14" fontId="17" fillId="6" borderId="3" xfId="0" applyNumberFormat="1" applyFont="1" applyFill="1" applyBorder="1" applyAlignment="1" applyProtection="1">
      <alignment horizontal="center" vertical="top" wrapText="1"/>
      <protection locked="0"/>
    </xf>
    <xf numFmtId="0" fontId="39" fillId="0" borderId="0" xfId="0" applyNumberFormat="1" applyFont="1" applyFill="1" applyBorder="1" applyAlignment="1" applyProtection="1">
      <alignment horizontal="left" vertical="center" wrapText="1"/>
    </xf>
    <xf numFmtId="0" fontId="28" fillId="0" borderId="0" xfId="0" applyFont="1" applyAlignment="1">
      <alignment horizontal="left" vertical="top" wrapText="1"/>
    </xf>
    <xf numFmtId="0" fontId="28" fillId="0" borderId="0" xfId="0" applyFont="1" applyAlignment="1">
      <alignment horizontal="center" vertical="top" wrapText="1"/>
    </xf>
    <xf numFmtId="0" fontId="28" fillId="0" borderId="0" xfId="0" applyFont="1" applyAlignment="1">
      <alignment horizontal="left" wrapText="1"/>
    </xf>
    <xf numFmtId="0" fontId="41" fillId="0" borderId="0" xfId="0" applyFont="1" applyAlignment="1">
      <alignment horizontal="center"/>
    </xf>
    <xf numFmtId="0" fontId="28" fillId="0" borderId="0" xfId="0" applyFont="1" applyFill="1" applyBorder="1" applyAlignment="1">
      <alignment horizontal="left" vertical="top" wrapText="1"/>
    </xf>
    <xf numFmtId="0" fontId="28" fillId="0" borderId="0" xfId="0" applyFont="1" applyAlignment="1">
      <alignment horizontal="right"/>
    </xf>
    <xf numFmtId="167" fontId="27" fillId="0" borderId="1" xfId="4" applyNumberFormat="1" applyFont="1" applyBorder="1" applyAlignment="1">
      <alignment horizontal="center"/>
    </xf>
    <xf numFmtId="167" fontId="27" fillId="0" borderId="10" xfId="4" applyNumberFormat="1" applyFont="1" applyBorder="1" applyAlignment="1">
      <alignment horizontal="center"/>
    </xf>
    <xf numFmtId="0" fontId="28" fillId="0" borderId="0" xfId="0" applyFont="1" applyFill="1" applyBorder="1" applyAlignment="1">
      <alignment horizontal="center" vertical="top" wrapText="1"/>
    </xf>
    <xf numFmtId="38" fontId="59" fillId="0" borderId="3" xfId="1" applyNumberFormat="1" applyFont="1" applyFill="1" applyBorder="1" applyProtection="1"/>
    <xf numFmtId="38" fontId="28" fillId="6" borderId="15" xfId="1" applyNumberFormat="1" applyFont="1" applyFill="1" applyBorder="1" applyProtection="1">
      <protection locked="0"/>
    </xf>
    <xf numFmtId="38" fontId="43" fillId="0" borderId="15" xfId="1" applyNumberFormat="1" applyFont="1" applyFill="1" applyBorder="1" applyProtection="1"/>
    <xf numFmtId="0" fontId="14" fillId="0" borderId="3" xfId="0" applyFont="1" applyFill="1" applyBorder="1" applyProtection="1"/>
    <xf numFmtId="0" fontId="16" fillId="0" borderId="3" xfId="0" applyFont="1" applyFill="1" applyBorder="1" applyProtection="1"/>
    <xf numFmtId="0" fontId="0" fillId="6" borderId="0" xfId="0" applyFill="1" applyAlignment="1"/>
    <xf numFmtId="42" fontId="27" fillId="0" borderId="0" xfId="0" applyNumberFormat="1" applyFont="1" applyProtection="1"/>
    <xf numFmtId="44" fontId="28" fillId="0" borderId="10" xfId="4" applyNumberFormat="1" applyFont="1" applyBorder="1"/>
    <xf numFmtId="49" fontId="64" fillId="0" borderId="0" xfId="0" applyNumberFormat="1" applyFont="1" applyBorder="1" applyAlignment="1">
      <alignment horizontal="right"/>
    </xf>
    <xf numFmtId="0" fontId="31" fillId="0" borderId="0" xfId="0" applyFont="1" applyBorder="1"/>
    <xf numFmtId="0" fontId="34" fillId="0" borderId="0" xfId="0" applyFont="1" applyAlignment="1">
      <alignment horizontal="left" vertical="center" wrapText="1"/>
    </xf>
    <xf numFmtId="5" fontId="27" fillId="0" borderId="0" xfId="3" applyNumberFormat="1" applyFont="1" applyBorder="1" applyAlignment="1" applyProtection="1">
      <alignment horizontal="right"/>
    </xf>
    <xf numFmtId="42" fontId="31" fillId="0" borderId="0" xfId="3" applyNumberFormat="1" applyFont="1" applyBorder="1" applyAlignment="1" applyProtection="1">
      <alignment horizontal="left" wrapText="1"/>
    </xf>
    <xf numFmtId="0" fontId="27" fillId="0" borderId="0" xfId="0" applyFont="1" applyBorder="1" applyAlignment="1">
      <alignment horizontal="left"/>
    </xf>
    <xf numFmtId="167" fontId="27" fillId="0" borderId="10" xfId="4" applyNumberFormat="1" applyFont="1" applyBorder="1" applyAlignment="1">
      <alignment horizontal="center"/>
    </xf>
    <xf numFmtId="167" fontId="27" fillId="0" borderId="1" xfId="4" applyNumberFormat="1" applyFont="1" applyBorder="1" applyAlignment="1">
      <alignment horizontal="center"/>
    </xf>
    <xf numFmtId="0" fontId="28" fillId="0" borderId="0" xfId="0" applyFont="1" applyAlignment="1">
      <alignment horizontal="left" wrapText="1"/>
    </xf>
    <xf numFmtId="0" fontId="39" fillId="0" borderId="0" xfId="0" applyNumberFormat="1" applyFont="1" applyFill="1" applyBorder="1" applyAlignment="1" applyProtection="1">
      <alignment horizontal="left" vertical="center" wrapText="1"/>
    </xf>
    <xf numFmtId="0" fontId="27" fillId="0" borderId="24" xfId="0" applyFont="1" applyFill="1" applyBorder="1" applyAlignment="1" applyProtection="1">
      <alignment vertical="top" wrapText="1"/>
    </xf>
    <xf numFmtId="0" fontId="27" fillId="0" borderId="0" xfId="2" applyNumberFormat="1" applyFont="1" applyBorder="1"/>
    <xf numFmtId="9" fontId="31" fillId="0" borderId="0" xfId="8" applyFont="1" applyFill="1" applyBorder="1" applyProtection="1">
      <protection locked="0"/>
    </xf>
    <xf numFmtId="0" fontId="27" fillId="0" borderId="48" xfId="0" applyFont="1" applyBorder="1" applyAlignment="1">
      <alignment vertical="top" wrapText="1"/>
    </xf>
    <xf numFmtId="0" fontId="27" fillId="0" borderId="46" xfId="0" applyFont="1" applyBorder="1" applyAlignment="1">
      <alignment vertical="top" wrapText="1"/>
    </xf>
    <xf numFmtId="169" fontId="31" fillId="5" borderId="0" xfId="0" applyNumberFormat="1" applyFont="1" applyFill="1" applyBorder="1" applyAlignment="1" applyProtection="1">
      <alignment horizontal="right"/>
    </xf>
    <xf numFmtId="168" fontId="27" fillId="5" borderId="0" xfId="0" applyNumberFormat="1" applyFont="1" applyFill="1" applyBorder="1" applyAlignment="1" applyProtection="1">
      <alignment horizontal="center"/>
    </xf>
    <xf numFmtId="44" fontId="27" fillId="5" borderId="0" xfId="0" applyNumberFormat="1" applyFont="1" applyFill="1" applyBorder="1" applyAlignment="1" applyProtection="1">
      <alignment horizontal="center"/>
    </xf>
    <xf numFmtId="168" fontId="27" fillId="0" borderId="0" xfId="0" applyNumberFormat="1" applyFont="1" applyFill="1" applyBorder="1" applyAlignment="1" applyProtection="1">
      <alignment horizontal="right"/>
    </xf>
    <xf numFmtId="167" fontId="27" fillId="0" borderId="38" xfId="4" applyNumberFormat="1" applyFont="1" applyFill="1" applyBorder="1" applyProtection="1"/>
    <xf numFmtId="167" fontId="27" fillId="0" borderId="49" xfId="4" applyNumberFormat="1" applyFont="1" applyFill="1" applyBorder="1" applyProtection="1"/>
    <xf numFmtId="0" fontId="27" fillId="0" borderId="27" xfId="0" applyFont="1" applyFill="1" applyBorder="1" applyAlignment="1" applyProtection="1">
      <alignment horizontal="right"/>
    </xf>
    <xf numFmtId="0" fontId="27" fillId="0" borderId="27" xfId="0" applyFont="1" applyFill="1" applyBorder="1" applyProtection="1"/>
    <xf numFmtId="167" fontId="27" fillId="0" borderId="27" xfId="4" applyNumberFormat="1" applyFont="1" applyFill="1" applyBorder="1" applyProtection="1"/>
    <xf numFmtId="0" fontId="28" fillId="0" borderId="0" xfId="0" applyFont="1" applyAlignment="1">
      <alignment horizontal="left" wrapText="1"/>
    </xf>
    <xf numFmtId="10" fontId="27" fillId="0" borderId="0" xfId="3" applyNumberFormat="1" applyFont="1" applyBorder="1" applyAlignment="1" applyProtection="1">
      <alignment horizontal="right"/>
    </xf>
    <xf numFmtId="0" fontId="31" fillId="6" borderId="27" xfId="0" applyFont="1" applyFill="1" applyBorder="1" applyAlignment="1" applyProtection="1">
      <alignment horizontal="center"/>
      <protection locked="0"/>
    </xf>
    <xf numFmtId="0" fontId="0" fillId="0" borderId="4" xfId="0" applyBorder="1" applyAlignment="1">
      <alignment wrapText="1"/>
    </xf>
    <xf numFmtId="0" fontId="0" fillId="0" borderId="4" xfId="0" applyBorder="1" applyAlignment="1"/>
    <xf numFmtId="0" fontId="44" fillId="0" borderId="0" xfId="0" applyFont="1" applyFill="1" applyBorder="1" applyAlignment="1" applyProtection="1">
      <alignment vertical="center" wrapText="1"/>
    </xf>
    <xf numFmtId="10" fontId="28" fillId="0" borderId="3" xfId="0" applyNumberFormat="1" applyFont="1" applyFill="1" applyBorder="1" applyProtection="1"/>
    <xf numFmtId="1" fontId="28" fillId="0" borderId="3" xfId="0" applyNumberFormat="1" applyFont="1" applyFill="1" applyBorder="1" applyAlignment="1" applyProtection="1">
      <alignment vertical="center" wrapText="1"/>
    </xf>
    <xf numFmtId="168" fontId="28" fillId="0" borderId="3" xfId="0" applyNumberFormat="1" applyFont="1" applyFill="1" applyBorder="1" applyAlignment="1" applyProtection="1">
      <alignment vertical="center" wrapText="1"/>
    </xf>
    <xf numFmtId="0" fontId="8" fillId="0" borderId="0" xfId="0" applyFont="1" applyBorder="1"/>
    <xf numFmtId="3" fontId="28" fillId="0" borderId="4" xfId="3" applyNumberFormat="1" applyFont="1" applyFill="1" applyBorder="1" applyProtection="1"/>
    <xf numFmtId="0" fontId="8" fillId="0" borderId="1" xfId="0" applyFont="1" applyBorder="1"/>
    <xf numFmtId="3" fontId="28" fillId="0" borderId="1" xfId="3" applyNumberFormat="1" applyFont="1" applyFill="1" applyBorder="1" applyProtection="1"/>
    <xf numFmtId="3" fontId="28" fillId="0" borderId="6" xfId="3" applyNumberFormat="1" applyFont="1" applyFill="1" applyBorder="1" applyProtection="1"/>
    <xf numFmtId="0" fontId="28" fillId="0" borderId="2" xfId="0" applyFont="1" applyFill="1" applyBorder="1" applyProtection="1"/>
    <xf numFmtId="0" fontId="51" fillId="4" borderId="2" xfId="0" applyFont="1" applyFill="1" applyBorder="1" applyProtection="1"/>
    <xf numFmtId="0" fontId="52" fillId="4" borderId="1" xfId="0" applyFont="1" applyFill="1" applyBorder="1" applyProtection="1"/>
    <xf numFmtId="0" fontId="52" fillId="4" borderId="6" xfId="0" applyFont="1" applyFill="1" applyBorder="1" applyProtection="1"/>
    <xf numFmtId="0" fontId="28" fillId="0" borderId="0" xfId="0" applyFont="1" applyBorder="1" applyAlignment="1" applyProtection="1">
      <alignment horizontal="right"/>
    </xf>
    <xf numFmtId="167" fontId="28" fillId="0" borderId="0" xfId="3" applyNumberFormat="1" applyFont="1" applyBorder="1" applyProtection="1"/>
    <xf numFmtId="38" fontId="28" fillId="0" borderId="15" xfId="3" applyNumberFormat="1" applyFont="1" applyFill="1" applyBorder="1" applyAlignment="1" applyProtection="1">
      <alignment horizontal="right" vertical="center"/>
    </xf>
    <xf numFmtId="38" fontId="28" fillId="2" borderId="50" xfId="3" applyNumberFormat="1" applyFont="1" applyFill="1" applyBorder="1" applyAlignment="1" applyProtection="1">
      <alignment horizontal="right" vertical="center"/>
    </xf>
    <xf numFmtId="38" fontId="28" fillId="2" borderId="51" xfId="3" applyNumberFormat="1" applyFont="1" applyFill="1" applyBorder="1" applyAlignment="1" applyProtection="1">
      <alignment horizontal="right" vertical="center"/>
    </xf>
    <xf numFmtId="167" fontId="28" fillId="0" borderId="43" xfId="4" applyNumberFormat="1" applyFont="1" applyBorder="1" applyProtection="1"/>
    <xf numFmtId="167" fontId="28" fillId="0" borderId="46" xfId="4" applyNumberFormat="1" applyFont="1" applyBorder="1" applyProtection="1"/>
    <xf numFmtId="0" fontId="27" fillId="0" borderId="0" xfId="0" applyFont="1" applyBorder="1" applyAlignment="1">
      <alignment horizontal="left" vertical="top" wrapText="1"/>
    </xf>
    <xf numFmtId="0" fontId="31" fillId="6" borderId="10" xfId="0" applyFont="1" applyFill="1" applyBorder="1" applyAlignment="1" applyProtection="1">
      <alignment horizontal="center"/>
      <protection locked="0"/>
    </xf>
    <xf numFmtId="0" fontId="28" fillId="0" borderId="0" xfId="0" applyFont="1" applyAlignment="1">
      <alignment horizontal="left" vertical="top" wrapText="1"/>
    </xf>
    <xf numFmtId="0" fontId="0" fillId="0" borderId="0" xfId="0" applyProtection="1">
      <protection locked="0"/>
    </xf>
    <xf numFmtId="0" fontId="3" fillId="0" borderId="0" xfId="0" applyFont="1" applyAlignment="1" applyProtection="1">
      <alignment horizontal="center"/>
      <protection locked="0"/>
    </xf>
    <xf numFmtId="42" fontId="0" fillId="0" borderId="0" xfId="0" applyNumberFormat="1"/>
    <xf numFmtId="0" fontId="27" fillId="0" borderId="0" xfId="0" applyFont="1" applyFill="1" applyBorder="1" applyAlignment="1">
      <alignment horizontal="right"/>
    </xf>
    <xf numFmtId="0" fontId="27" fillId="0" borderId="0" xfId="0" applyFont="1" applyFill="1" applyBorder="1" applyAlignment="1">
      <alignment vertical="top"/>
    </xf>
    <xf numFmtId="0" fontId="27" fillId="0" borderId="0" xfId="0" applyFont="1" applyFill="1" applyBorder="1" applyAlignment="1">
      <alignment horizontal="right" vertical="top"/>
    </xf>
    <xf numFmtId="9" fontId="28" fillId="0" borderId="26" xfId="8" applyFont="1" applyFill="1" applyBorder="1" applyAlignment="1">
      <alignment horizontal="right" vertical="top" wrapText="1"/>
    </xf>
    <xf numFmtId="0" fontId="44" fillId="0" borderId="0" xfId="0" applyFont="1" applyFill="1" applyBorder="1" applyAlignment="1" applyProtection="1">
      <alignment vertical="center" wrapText="1"/>
    </xf>
    <xf numFmtId="0" fontId="27" fillId="0" borderId="24" xfId="0" applyFont="1" applyBorder="1" applyAlignment="1">
      <alignment horizontal="center" vertical="center" wrapText="1"/>
    </xf>
    <xf numFmtId="0" fontId="28" fillId="0" borderId="10" xfId="0" applyFont="1" applyFill="1" applyBorder="1" applyProtection="1"/>
    <xf numFmtId="3" fontId="28" fillId="0" borderId="10" xfId="0" applyNumberFormat="1" applyFont="1" applyFill="1" applyBorder="1" applyProtection="1"/>
    <xf numFmtId="0" fontId="27" fillId="0" borderId="0" xfId="0" applyFont="1" applyBorder="1" applyAlignment="1">
      <alignment horizontal="left"/>
    </xf>
    <xf numFmtId="0" fontId="41" fillId="0" borderId="3" xfId="0" applyFont="1" applyBorder="1" applyAlignment="1" applyProtection="1">
      <alignment horizontal="center" vertical="center"/>
    </xf>
    <xf numFmtId="0" fontId="28" fillId="0" borderId="3" xfId="0" applyFont="1" applyBorder="1" applyAlignment="1" applyProtection="1">
      <alignment horizontal="center"/>
    </xf>
    <xf numFmtId="3" fontId="27" fillId="6" borderId="3" xfId="0" applyNumberFormat="1" applyFont="1" applyFill="1" applyBorder="1" applyAlignment="1" applyProtection="1">
      <alignment horizontal="center"/>
      <protection locked="0"/>
    </xf>
    <xf numFmtId="14" fontId="27" fillId="6" borderId="7" xfId="0" applyNumberFormat="1" applyFont="1" applyFill="1" applyBorder="1" applyAlignment="1" applyProtection="1">
      <alignment horizontal="center"/>
      <protection locked="0"/>
    </xf>
    <xf numFmtId="14" fontId="27" fillId="6" borderId="8" xfId="0" applyNumberFormat="1" applyFont="1" applyFill="1" applyBorder="1" applyAlignment="1" applyProtection="1">
      <alignment horizontal="center"/>
      <protection locked="0"/>
    </xf>
    <xf numFmtId="14" fontId="27" fillId="6" borderId="13" xfId="0" applyNumberFormat="1" applyFont="1" applyFill="1" applyBorder="1" applyAlignment="1" applyProtection="1">
      <alignment horizontal="center"/>
      <protection locked="0"/>
    </xf>
    <xf numFmtId="14" fontId="27" fillId="6" borderId="9" xfId="0" applyNumberFormat="1" applyFont="1" applyFill="1" applyBorder="1" applyAlignment="1" applyProtection="1">
      <alignment horizontal="center"/>
      <protection locked="0"/>
    </xf>
    <xf numFmtId="14" fontId="27" fillId="6" borderId="10" xfId="0" applyNumberFormat="1" applyFont="1" applyFill="1" applyBorder="1" applyAlignment="1" applyProtection="1">
      <alignment horizontal="center"/>
      <protection locked="0"/>
    </xf>
    <xf numFmtId="14" fontId="27" fillId="6" borderId="11" xfId="0" applyNumberFormat="1" applyFont="1" applyFill="1" applyBorder="1" applyAlignment="1" applyProtection="1">
      <alignment horizontal="center"/>
      <protection locked="0"/>
    </xf>
    <xf numFmtId="0" fontId="39" fillId="0" borderId="0" xfId="0" applyNumberFormat="1" applyFont="1" applyFill="1" applyBorder="1" applyAlignment="1" applyProtection="1">
      <alignment horizontal="left" vertical="top" wrapText="1"/>
    </xf>
    <xf numFmtId="0" fontId="0" fillId="0" borderId="0" xfId="0" applyAlignment="1">
      <alignment vertical="top" wrapText="1"/>
    </xf>
    <xf numFmtId="1" fontId="27" fillId="6" borderId="66" xfId="0" applyNumberFormat="1" applyFont="1" applyFill="1" applyBorder="1" applyAlignment="1" applyProtection="1">
      <alignment horizontal="center"/>
    </xf>
    <xf numFmtId="0" fontId="0" fillId="0" borderId="16" xfId="0" applyBorder="1" applyAlignment="1" applyProtection="1">
      <alignment horizontal="center"/>
    </xf>
    <xf numFmtId="0" fontId="0" fillId="0" borderId="65" xfId="0" applyBorder="1" applyAlignment="1" applyProtection="1">
      <alignment horizontal="center"/>
    </xf>
    <xf numFmtId="1" fontId="27" fillId="6" borderId="16" xfId="0" applyNumberFormat="1" applyFont="1" applyFill="1" applyBorder="1" applyAlignment="1" applyProtection="1">
      <alignment horizontal="center"/>
    </xf>
    <xf numFmtId="1" fontId="27" fillId="6" borderId="65" xfId="0" applyNumberFormat="1" applyFont="1" applyFill="1" applyBorder="1" applyAlignment="1" applyProtection="1">
      <alignment horizontal="center"/>
    </xf>
    <xf numFmtId="1" fontId="27" fillId="5" borderId="66" xfId="0" applyNumberFormat="1" applyFont="1" applyFill="1" applyBorder="1" applyAlignment="1" applyProtection="1">
      <alignment horizontal="center"/>
    </xf>
    <xf numFmtId="0" fontId="0" fillId="0" borderId="16" xfId="0" applyBorder="1" applyAlignment="1">
      <alignment horizontal="center"/>
    </xf>
    <xf numFmtId="0" fontId="0" fillId="0" borderId="65" xfId="0" applyBorder="1" applyAlignment="1">
      <alignment horizontal="center"/>
    </xf>
    <xf numFmtId="49" fontId="35" fillId="6" borderId="3" xfId="0" applyNumberFormat="1" applyFont="1" applyFill="1" applyBorder="1" applyAlignment="1" applyProtection="1">
      <alignment horizontal="center" wrapText="1"/>
      <protection locked="0"/>
    </xf>
    <xf numFmtId="0" fontId="34" fillId="0" borderId="0" xfId="0" applyFont="1" applyAlignment="1" applyProtection="1">
      <alignment horizontal="left" vertical="center" wrapText="1"/>
    </xf>
    <xf numFmtId="0" fontId="39" fillId="0" borderId="0" xfId="0" applyNumberFormat="1" applyFont="1" applyFill="1" applyBorder="1" applyAlignment="1" applyProtection="1">
      <alignment horizontal="left" vertical="center" wrapText="1"/>
    </xf>
    <xf numFmtId="0" fontId="0" fillId="0" borderId="0" xfId="0" applyAlignment="1">
      <alignment horizontal="left" vertical="center" wrapText="1"/>
    </xf>
    <xf numFmtId="0" fontId="31" fillId="0" borderId="7" xfId="0" applyFont="1" applyBorder="1" applyAlignment="1" applyProtection="1">
      <alignment horizontal="center" vertical="center"/>
    </xf>
    <xf numFmtId="0" fontId="31" fillId="0" borderId="8" xfId="0" applyFont="1" applyBorder="1" applyAlignment="1" applyProtection="1">
      <alignment horizontal="center" vertical="center"/>
    </xf>
    <xf numFmtId="0" fontId="31" fillId="0" borderId="13" xfId="0" applyFont="1" applyBorder="1" applyAlignment="1" applyProtection="1">
      <alignment horizontal="center" vertical="center"/>
    </xf>
    <xf numFmtId="0" fontId="31" fillId="0" borderId="9" xfId="0" applyFont="1" applyBorder="1" applyAlignment="1" applyProtection="1">
      <alignment horizontal="center" vertical="center"/>
    </xf>
    <xf numFmtId="0" fontId="31" fillId="0" borderId="10" xfId="0" applyFont="1" applyBorder="1" applyAlignment="1" applyProtection="1">
      <alignment horizontal="center" vertical="center"/>
    </xf>
    <xf numFmtId="0" fontId="31" fillId="0" borderId="11" xfId="0" applyFont="1" applyBorder="1" applyAlignment="1" applyProtection="1">
      <alignment horizontal="center" vertical="center"/>
    </xf>
    <xf numFmtId="0" fontId="31" fillId="0" borderId="3" xfId="0" applyFont="1" applyBorder="1" applyAlignment="1" applyProtection="1">
      <alignment horizontal="center" vertical="center"/>
    </xf>
    <xf numFmtId="0" fontId="31" fillId="0" borderId="3" xfId="0" applyFont="1" applyBorder="1" applyAlignment="1" applyProtection="1">
      <alignment horizontal="center" wrapText="1"/>
    </xf>
    <xf numFmtId="0" fontId="31" fillId="5" borderId="2" xfId="0" applyFont="1" applyFill="1" applyBorder="1" applyAlignment="1" applyProtection="1">
      <alignment horizontal="right"/>
    </xf>
    <xf numFmtId="0" fontId="31" fillId="5" borderId="1" xfId="0" applyFont="1" applyFill="1" applyBorder="1" applyAlignment="1" applyProtection="1">
      <alignment horizontal="right"/>
    </xf>
    <xf numFmtId="0" fontId="31" fillId="5" borderId="6" xfId="0" applyFont="1" applyFill="1" applyBorder="1" applyAlignment="1" applyProtection="1">
      <alignment horizontal="right"/>
    </xf>
    <xf numFmtId="168" fontId="27" fillId="6" borderId="2" xfId="0" applyNumberFormat="1" applyFont="1" applyFill="1" applyBorder="1" applyAlignment="1" applyProtection="1">
      <alignment horizontal="center" wrapText="1"/>
      <protection locked="0"/>
    </xf>
    <xf numFmtId="168" fontId="27" fillId="6" borderId="1" xfId="0" applyNumberFormat="1" applyFont="1" applyFill="1" applyBorder="1" applyAlignment="1" applyProtection="1">
      <alignment horizontal="center" wrapText="1"/>
      <protection locked="0"/>
    </xf>
    <xf numFmtId="168" fontId="27" fillId="6" borderId="6" xfId="0" applyNumberFormat="1" applyFont="1" applyFill="1" applyBorder="1" applyAlignment="1" applyProtection="1">
      <alignment horizontal="center" wrapText="1"/>
      <protection locked="0"/>
    </xf>
    <xf numFmtId="169" fontId="31" fillId="5" borderId="2" xfId="0" applyNumberFormat="1" applyFont="1" applyFill="1" applyBorder="1" applyAlignment="1" applyProtection="1">
      <alignment horizontal="right"/>
    </xf>
    <xf numFmtId="169" fontId="31" fillId="5" borderId="1" xfId="0" applyNumberFormat="1" applyFont="1" applyFill="1" applyBorder="1" applyAlignment="1" applyProtection="1">
      <alignment horizontal="right"/>
    </xf>
    <xf numFmtId="169" fontId="31" fillId="5" borderId="6" xfId="0" applyNumberFormat="1" applyFont="1" applyFill="1" applyBorder="1" applyAlignment="1" applyProtection="1">
      <alignment horizontal="right"/>
    </xf>
    <xf numFmtId="49" fontId="27" fillId="6" borderId="8" xfId="0" applyNumberFormat="1" applyFont="1" applyFill="1" applyBorder="1" applyAlignment="1" applyProtection="1">
      <alignment horizontal="center" vertical="distributed"/>
      <protection locked="0"/>
    </xf>
    <xf numFmtId="49" fontId="0" fillId="0" borderId="8" xfId="0" applyNumberFormat="1" applyBorder="1" applyAlignment="1" applyProtection="1">
      <alignment horizontal="center" vertical="distributed"/>
      <protection locked="0"/>
    </xf>
    <xf numFmtId="49" fontId="0" fillId="0" borderId="13" xfId="0" applyNumberFormat="1" applyBorder="1" applyAlignment="1" applyProtection="1">
      <alignment horizontal="center" vertical="distributed"/>
      <protection locked="0"/>
    </xf>
    <xf numFmtId="49" fontId="0" fillId="0" borderId="10" xfId="0" applyNumberFormat="1" applyBorder="1" applyAlignment="1" applyProtection="1">
      <alignment horizontal="center" vertical="distributed"/>
      <protection locked="0"/>
    </xf>
    <xf numFmtId="49" fontId="0" fillId="0" borderId="11" xfId="0" applyNumberFormat="1" applyBorder="1" applyAlignment="1" applyProtection="1">
      <alignment horizontal="center" vertical="distributed"/>
      <protection locked="0"/>
    </xf>
    <xf numFmtId="0" fontId="27" fillId="0" borderId="7" xfId="0" applyFont="1" applyFill="1" applyBorder="1" applyAlignment="1" applyProtection="1">
      <alignment horizontal="left"/>
    </xf>
    <xf numFmtId="0" fontId="27" fillId="0" borderId="8" xfId="0" applyFont="1" applyFill="1" applyBorder="1" applyAlignment="1" applyProtection="1">
      <alignment horizontal="left"/>
    </xf>
    <xf numFmtId="0" fontId="27" fillId="0" borderId="13" xfId="0" applyFont="1" applyFill="1" applyBorder="1" applyAlignment="1" applyProtection="1">
      <alignment horizontal="left"/>
    </xf>
    <xf numFmtId="0" fontId="27" fillId="0" borderId="9" xfId="0" applyFont="1" applyFill="1" applyBorder="1" applyAlignment="1" applyProtection="1">
      <alignment horizontal="left"/>
    </xf>
    <xf numFmtId="0" fontId="27" fillId="0" borderId="10" xfId="0" applyFont="1" applyFill="1" applyBorder="1" applyAlignment="1" applyProtection="1">
      <alignment horizontal="left"/>
    </xf>
    <xf numFmtId="0" fontId="27" fillId="0" borderId="11" xfId="0" applyFont="1" applyFill="1" applyBorder="1" applyAlignment="1" applyProtection="1">
      <alignment horizontal="left"/>
    </xf>
    <xf numFmtId="168" fontId="27" fillId="0" borderId="7" xfId="0" applyNumberFormat="1" applyFont="1" applyFill="1" applyBorder="1" applyAlignment="1" applyProtection="1">
      <alignment horizontal="right"/>
    </xf>
    <xf numFmtId="168" fontId="27" fillId="0" borderId="8" xfId="0" applyNumberFormat="1" applyFont="1" applyFill="1" applyBorder="1" applyAlignment="1" applyProtection="1">
      <alignment horizontal="right"/>
    </xf>
    <xf numFmtId="168" fontId="27" fillId="0" borderId="13" xfId="0" applyNumberFormat="1" applyFont="1" applyFill="1" applyBorder="1" applyAlignment="1" applyProtection="1">
      <alignment horizontal="right"/>
    </xf>
    <xf numFmtId="168" fontId="27" fillId="0" borderId="9" xfId="0" applyNumberFormat="1" applyFont="1" applyFill="1" applyBorder="1" applyAlignment="1" applyProtection="1">
      <alignment horizontal="right"/>
    </xf>
    <xf numFmtId="168" fontId="27" fillId="0" borderId="10" xfId="0" applyNumberFormat="1" applyFont="1" applyFill="1" applyBorder="1" applyAlignment="1" applyProtection="1">
      <alignment horizontal="right"/>
    </xf>
    <xf numFmtId="168" fontId="27" fillId="0" borderId="11" xfId="0" applyNumberFormat="1" applyFont="1" applyFill="1" applyBorder="1" applyAlignment="1" applyProtection="1">
      <alignment horizontal="right"/>
    </xf>
    <xf numFmtId="168" fontId="27" fillId="0" borderId="2" xfId="0" applyNumberFormat="1" applyFont="1" applyFill="1" applyBorder="1" applyAlignment="1" applyProtection="1">
      <alignment horizontal="right"/>
    </xf>
    <xf numFmtId="168" fontId="0" fillId="0" borderId="1" xfId="0" applyNumberFormat="1" applyBorder="1" applyAlignment="1" applyProtection="1">
      <alignment horizontal="right"/>
    </xf>
    <xf numFmtId="168" fontId="0" fillId="0" borderId="6" xfId="0" applyNumberFormat="1" applyBorder="1" applyAlignment="1" applyProtection="1">
      <alignment horizontal="right"/>
    </xf>
    <xf numFmtId="168" fontId="31" fillId="0" borderId="2" xfId="0" applyNumberFormat="1" applyFont="1" applyBorder="1" applyAlignment="1" applyProtection="1">
      <alignment horizontal="right"/>
    </xf>
    <xf numFmtId="0" fontId="27" fillId="0" borderId="3" xfId="0" applyFont="1" applyFill="1" applyBorder="1" applyAlignment="1" applyProtection="1"/>
    <xf numFmtId="168" fontId="27" fillId="0" borderId="3" xfId="0" applyNumberFormat="1" applyFont="1" applyFill="1" applyBorder="1" applyAlignment="1" applyProtection="1">
      <alignment horizontal="right"/>
    </xf>
    <xf numFmtId="0" fontId="31" fillId="0" borderId="7" xfId="0" applyFont="1" applyBorder="1" applyAlignment="1" applyProtection="1">
      <alignment horizontal="center"/>
    </xf>
    <xf numFmtId="0" fontId="0" fillId="0" borderId="8" xfId="0" applyBorder="1" applyAlignment="1" applyProtection="1">
      <alignment horizontal="center"/>
    </xf>
    <xf numFmtId="0" fontId="0" fillId="0" borderId="13"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0" fillId="0" borderId="11" xfId="0" applyBorder="1" applyAlignment="1" applyProtection="1">
      <alignment horizontal="center"/>
    </xf>
    <xf numFmtId="168" fontId="31" fillId="0" borderId="3" xfId="0" applyNumberFormat="1" applyFont="1" applyBorder="1" applyAlignment="1" applyProtection="1">
      <alignment horizontal="right"/>
    </xf>
    <xf numFmtId="168" fontId="0" fillId="0" borderId="3" xfId="0" applyNumberFormat="1" applyBorder="1" applyAlignment="1" applyProtection="1">
      <alignment horizontal="right"/>
    </xf>
    <xf numFmtId="0" fontId="31" fillId="7" borderId="2" xfId="0" applyFont="1" applyFill="1" applyBorder="1" applyAlignment="1" applyProtection="1">
      <alignment horizontal="right"/>
    </xf>
    <xf numFmtId="0" fontId="0" fillId="0" borderId="1" xfId="0" applyBorder="1" applyAlignment="1" applyProtection="1"/>
    <xf numFmtId="0" fontId="0" fillId="0" borderId="8" xfId="0" applyBorder="1" applyAlignment="1" applyProtection="1">
      <alignment horizontal="left"/>
    </xf>
    <xf numFmtId="0" fontId="31" fillId="0" borderId="7" xfId="0" applyFont="1" applyFill="1" applyBorder="1" applyAlignment="1" applyProtection="1">
      <alignment horizontal="left"/>
    </xf>
    <xf numFmtId="0" fontId="0" fillId="0" borderId="8" xfId="0" applyBorder="1" applyAlignment="1">
      <alignment horizontal="left"/>
    </xf>
    <xf numFmtId="0" fontId="0" fillId="0" borderId="13"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27" fillId="0" borderId="7" xfId="0" applyFont="1" applyFill="1" applyBorder="1" applyAlignment="1" applyProtection="1"/>
    <xf numFmtId="0" fontId="27" fillId="0" borderId="8" xfId="0" applyFont="1" applyFill="1" applyBorder="1" applyAlignment="1" applyProtection="1"/>
    <xf numFmtId="0" fontId="27" fillId="0" borderId="13" xfId="0" applyFont="1" applyFill="1" applyBorder="1" applyAlignment="1" applyProtection="1"/>
    <xf numFmtId="0" fontId="27" fillId="0" borderId="9" xfId="0" applyFont="1" applyFill="1" applyBorder="1" applyAlignment="1" applyProtection="1"/>
    <xf numFmtId="0" fontId="27" fillId="0" borderId="10" xfId="0" applyFont="1" applyFill="1" applyBorder="1" applyAlignment="1" applyProtection="1"/>
    <xf numFmtId="0" fontId="27" fillId="0" borderId="11" xfId="0" applyFont="1" applyFill="1" applyBorder="1" applyAlignment="1" applyProtection="1"/>
    <xf numFmtId="0" fontId="0" fillId="0" borderId="3" xfId="0" applyFill="1" applyBorder="1" applyAlignment="1" applyProtection="1"/>
    <xf numFmtId="168" fontId="0" fillId="0" borderId="3" xfId="0" applyNumberFormat="1" applyFill="1" applyBorder="1" applyAlignment="1" applyProtection="1">
      <alignment horizontal="right"/>
    </xf>
    <xf numFmtId="0" fontId="31" fillId="0" borderId="2" xfId="0" applyFont="1" applyBorder="1" applyAlignment="1" applyProtection="1">
      <alignment horizontal="left" wrapText="1"/>
    </xf>
    <xf numFmtId="0" fontId="0" fillId="0" borderId="1" xfId="0" applyBorder="1" applyAlignment="1" applyProtection="1">
      <alignment horizontal="left"/>
    </xf>
    <xf numFmtId="0" fontId="0" fillId="0" borderId="6" xfId="0" applyBorder="1" applyAlignment="1" applyProtection="1">
      <alignment horizontal="left"/>
    </xf>
    <xf numFmtId="0" fontId="31" fillId="0" borderId="1" xfId="0" applyFont="1" applyBorder="1" applyAlignment="1" applyProtection="1">
      <alignment horizontal="left" wrapText="1"/>
    </xf>
    <xf numFmtId="0" fontId="31" fillId="0" borderId="6" xfId="0" applyFont="1" applyBorder="1" applyAlignment="1" applyProtection="1">
      <alignment horizontal="left" wrapText="1"/>
    </xf>
    <xf numFmtId="0" fontId="31" fillId="0" borderId="7" xfId="0" applyFont="1" applyBorder="1" applyAlignment="1" applyProtection="1">
      <alignment horizontal="left" wrapText="1"/>
    </xf>
    <xf numFmtId="0" fontId="0" fillId="0" borderId="13" xfId="0"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0" fillId="0" borderId="11" xfId="0" applyBorder="1" applyAlignment="1" applyProtection="1">
      <alignment horizontal="left"/>
    </xf>
    <xf numFmtId="10" fontId="27" fillId="0" borderId="52" xfId="3" applyNumberFormat="1" applyFont="1" applyBorder="1" applyAlignment="1" applyProtection="1">
      <alignment horizontal="right"/>
    </xf>
    <xf numFmtId="10" fontId="27" fillId="0" borderId="0" xfId="3" applyNumberFormat="1" applyFont="1" applyBorder="1" applyAlignment="1" applyProtection="1">
      <alignment horizontal="right"/>
    </xf>
    <xf numFmtId="42" fontId="27" fillId="0" borderId="52" xfId="3" applyNumberFormat="1" applyFont="1" applyBorder="1" applyAlignment="1" applyProtection="1">
      <alignment horizontal="center"/>
    </xf>
    <xf numFmtId="42" fontId="27" fillId="0" borderId="0" xfId="3" applyNumberFormat="1" applyFont="1" applyBorder="1" applyAlignment="1" applyProtection="1">
      <alignment horizontal="center"/>
    </xf>
    <xf numFmtId="0" fontId="34" fillId="0" borderId="0" xfId="0" applyFont="1" applyAlignment="1">
      <alignment horizontal="left" vertical="center" wrapText="1"/>
    </xf>
    <xf numFmtId="0" fontId="27" fillId="0" borderId="0" xfId="0" applyFont="1" applyBorder="1" applyAlignment="1" applyProtection="1">
      <alignment horizontal="left"/>
    </xf>
    <xf numFmtId="0" fontId="27" fillId="0" borderId="0" xfId="0" applyFont="1" applyAlignment="1" applyProtection="1"/>
    <xf numFmtId="0" fontId="0" fillId="0" borderId="0" xfId="0" applyAlignment="1"/>
    <xf numFmtId="0" fontId="30" fillId="0" borderId="0" xfId="0" applyFont="1" applyBorder="1" applyAlignment="1" applyProtection="1">
      <alignment horizontal="left" vertical="distributed"/>
    </xf>
    <xf numFmtId="0" fontId="4" fillId="0" borderId="0" xfId="0" applyFont="1" applyAlignment="1">
      <alignment vertical="distributed"/>
    </xf>
    <xf numFmtId="42" fontId="27" fillId="0" borderId="0" xfId="3" applyNumberFormat="1" applyFont="1" applyBorder="1" applyAlignment="1" applyProtection="1">
      <alignment horizontal="left" wrapText="1"/>
    </xf>
    <xf numFmtId="42" fontId="27" fillId="0" borderId="52" xfId="3" applyNumberFormat="1" applyFont="1" applyBorder="1" applyAlignment="1" applyProtection="1">
      <alignment horizontal="right"/>
    </xf>
    <xf numFmtId="42" fontId="27" fillId="0" borderId="0" xfId="3" applyNumberFormat="1" applyFont="1" applyBorder="1" applyAlignment="1" applyProtection="1">
      <alignment horizontal="right"/>
    </xf>
    <xf numFmtId="42" fontId="31" fillId="0" borderId="0" xfId="3" applyNumberFormat="1" applyFont="1" applyBorder="1" applyAlignment="1" applyProtection="1">
      <alignment horizontal="left" wrapText="1"/>
    </xf>
    <xf numFmtId="168" fontId="31" fillId="0" borderId="7" xfId="0" applyNumberFormat="1" applyFont="1" applyBorder="1" applyAlignment="1" applyProtection="1">
      <alignment horizontal="right"/>
    </xf>
    <xf numFmtId="168" fontId="31" fillId="0" borderId="8" xfId="0" applyNumberFormat="1" applyFont="1" applyBorder="1" applyAlignment="1" applyProtection="1">
      <alignment horizontal="right"/>
    </xf>
    <xf numFmtId="168" fontId="31" fillId="0" borderId="13" xfId="0" applyNumberFormat="1" applyFont="1" applyBorder="1" applyAlignment="1" applyProtection="1">
      <alignment horizontal="right"/>
    </xf>
    <xf numFmtId="0" fontId="31" fillId="7" borderId="1" xfId="0" applyFont="1" applyFill="1" applyBorder="1" applyAlignment="1" applyProtection="1">
      <alignment horizontal="right"/>
    </xf>
    <xf numFmtId="0" fontId="31" fillId="7" borderId="6" xfId="0" applyFont="1" applyFill="1" applyBorder="1" applyAlignment="1" applyProtection="1">
      <alignment horizontal="right"/>
    </xf>
    <xf numFmtId="0" fontId="31" fillId="0" borderId="3" xfId="0" applyFont="1" applyBorder="1" applyAlignment="1" applyProtection="1">
      <alignment horizontal="center"/>
    </xf>
    <xf numFmtId="168" fontId="31" fillId="0" borderId="1" xfId="0" applyNumberFormat="1" applyFont="1" applyBorder="1" applyAlignment="1" applyProtection="1">
      <alignment horizontal="right"/>
    </xf>
    <xf numFmtId="168" fontId="31" fillId="0" borderId="6" xfId="0" applyNumberFormat="1" applyFont="1" applyBorder="1" applyAlignment="1" applyProtection="1">
      <alignment horizontal="right"/>
    </xf>
    <xf numFmtId="5" fontId="27" fillId="0" borderId="52" xfId="3" applyNumberFormat="1" applyFont="1" applyBorder="1" applyAlignment="1" applyProtection="1">
      <alignment horizontal="right"/>
    </xf>
    <xf numFmtId="0" fontId="0" fillId="0" borderId="0" xfId="0" applyAlignment="1">
      <alignment horizontal="right"/>
    </xf>
    <xf numFmtId="10" fontId="27" fillId="0" borderId="52" xfId="3" applyNumberFormat="1" applyFont="1" applyBorder="1" applyAlignment="1" applyProtection="1">
      <alignment horizontal="right" wrapText="1"/>
    </xf>
    <xf numFmtId="0" fontId="0" fillId="0" borderId="0" xfId="0" applyAlignment="1">
      <alignment horizontal="right" wrapText="1"/>
    </xf>
    <xf numFmtId="0" fontId="27" fillId="0" borderId="0" xfId="0" applyFont="1" applyFill="1" applyBorder="1" applyAlignment="1" applyProtection="1">
      <alignment horizontal="left"/>
    </xf>
    <xf numFmtId="0" fontId="27" fillId="6" borderId="0" xfId="0" applyFont="1" applyFill="1" applyAlignment="1" applyProtection="1">
      <protection locked="0"/>
    </xf>
    <xf numFmtId="0" fontId="27" fillId="0" borderId="0" xfId="0" applyFont="1" applyAlignment="1" applyProtection="1">
      <protection locked="0"/>
    </xf>
    <xf numFmtId="44" fontId="27" fillId="0" borderId="52" xfId="3" applyNumberFormat="1" applyFont="1" applyBorder="1" applyAlignment="1" applyProtection="1">
      <alignment horizontal="right"/>
    </xf>
    <xf numFmtId="44" fontId="27" fillId="0" borderId="0" xfId="3" applyNumberFormat="1" applyFont="1" applyBorder="1" applyAlignment="1" applyProtection="1">
      <alignment horizontal="right"/>
    </xf>
    <xf numFmtId="41" fontId="47" fillId="6" borderId="12" xfId="0" applyNumberFormat="1" applyFont="1" applyFill="1" applyBorder="1" applyAlignment="1" applyProtection="1">
      <alignment horizontal="center"/>
      <protection locked="0"/>
    </xf>
    <xf numFmtId="41" fontId="47" fillId="6" borderId="3" xfId="0" applyNumberFormat="1" applyFont="1" applyFill="1" applyBorder="1" applyAlignment="1" applyProtection="1">
      <alignment horizontal="center"/>
      <protection locked="0"/>
    </xf>
    <xf numFmtId="41" fontId="47" fillId="6" borderId="7" xfId="0" applyNumberFormat="1" applyFont="1" applyFill="1" applyBorder="1" applyAlignment="1" applyProtection="1">
      <alignment horizontal="center"/>
      <protection locked="0"/>
    </xf>
    <xf numFmtId="41" fontId="47" fillId="6" borderId="8" xfId="0" applyNumberFormat="1" applyFont="1" applyFill="1" applyBorder="1" applyAlignment="1" applyProtection="1">
      <alignment horizontal="center"/>
      <protection locked="0"/>
    </xf>
    <xf numFmtId="41" fontId="47" fillId="6" borderId="13" xfId="0" applyNumberFormat="1" applyFont="1" applyFill="1" applyBorder="1" applyAlignment="1" applyProtection="1">
      <alignment horizontal="center"/>
      <protection locked="0"/>
    </xf>
    <xf numFmtId="41" fontId="47" fillId="6" borderId="9" xfId="0" applyNumberFormat="1" applyFont="1" applyFill="1" applyBorder="1" applyAlignment="1" applyProtection="1">
      <alignment horizontal="center"/>
      <protection locked="0"/>
    </xf>
    <xf numFmtId="41" fontId="47" fillId="6" borderId="10" xfId="0" applyNumberFormat="1" applyFont="1" applyFill="1" applyBorder="1" applyAlignment="1" applyProtection="1">
      <alignment horizontal="center"/>
      <protection locked="0"/>
    </xf>
    <xf numFmtId="41" fontId="47" fillId="6" borderId="11" xfId="0" applyNumberFormat="1" applyFont="1" applyFill="1" applyBorder="1" applyAlignment="1" applyProtection="1">
      <alignment horizontal="center"/>
      <protection locked="0"/>
    </xf>
    <xf numFmtId="41" fontId="47" fillId="6" borderId="2" xfId="0" applyNumberFormat="1" applyFont="1" applyFill="1" applyBorder="1" applyAlignment="1" applyProtection="1">
      <alignment horizontal="center"/>
      <protection locked="0"/>
    </xf>
    <xf numFmtId="41" fontId="47" fillId="6" borderId="1" xfId="0" applyNumberFormat="1" applyFont="1" applyFill="1" applyBorder="1" applyAlignment="1" applyProtection="1">
      <alignment horizontal="center"/>
      <protection locked="0"/>
    </xf>
    <xf numFmtId="41" fontId="47" fillId="6" borderId="6" xfId="0" applyNumberFormat="1" applyFont="1" applyFill="1" applyBorder="1" applyAlignment="1" applyProtection="1">
      <alignment horizontal="center"/>
      <protection locked="0"/>
    </xf>
    <xf numFmtId="49" fontId="27" fillId="0" borderId="55" xfId="0" applyNumberFormat="1" applyFont="1" applyBorder="1" applyAlignment="1" applyProtection="1">
      <alignment horizontal="right" vertical="center"/>
    </xf>
    <xf numFmtId="49" fontId="27" fillId="0" borderId="56" xfId="0" applyNumberFormat="1" applyFont="1" applyBorder="1" applyAlignment="1" applyProtection="1">
      <alignment horizontal="right" vertical="center"/>
    </xf>
    <xf numFmtId="49" fontId="27" fillId="0" borderId="57" xfId="0" applyNumberFormat="1" applyFont="1" applyBorder="1" applyAlignment="1" applyProtection="1">
      <alignment horizontal="right" vertical="center"/>
    </xf>
    <xf numFmtId="0" fontId="27" fillId="6" borderId="58" xfId="0" applyFont="1" applyFill="1" applyBorder="1" applyAlignment="1" applyProtection="1">
      <alignment horizontal="center"/>
      <protection locked="0"/>
    </xf>
    <xf numFmtId="0" fontId="27" fillId="6" borderId="56" xfId="0" applyFont="1" applyFill="1" applyBorder="1" applyAlignment="1" applyProtection="1">
      <alignment horizontal="center"/>
      <protection locked="0"/>
    </xf>
    <xf numFmtId="0" fontId="27" fillId="6" borderId="57" xfId="0" applyFont="1" applyFill="1" applyBorder="1" applyAlignment="1" applyProtection="1">
      <alignment horizontal="center"/>
      <protection locked="0"/>
    </xf>
    <xf numFmtId="0" fontId="27" fillId="0" borderId="55" xfId="0" applyFont="1" applyBorder="1" applyAlignment="1" applyProtection="1">
      <alignment horizontal="right" vertical="center" wrapText="1"/>
    </xf>
    <xf numFmtId="0" fontId="27" fillId="0" borderId="56" xfId="0" applyFont="1" applyBorder="1" applyAlignment="1" applyProtection="1">
      <alignment horizontal="right" vertical="center" wrapText="1"/>
    </xf>
    <xf numFmtId="0" fontId="27" fillId="0" borderId="57" xfId="0" applyFont="1" applyBorder="1" applyAlignment="1" applyProtection="1">
      <alignment horizontal="right" vertical="center" wrapText="1"/>
    </xf>
    <xf numFmtId="0" fontId="27" fillId="0" borderId="60" xfId="0" applyFont="1" applyBorder="1" applyAlignment="1" applyProtection="1">
      <alignment horizontal="right" vertical="center" wrapText="1"/>
    </xf>
    <xf numFmtId="0" fontId="27" fillId="0" borderId="1" xfId="0" applyFont="1" applyBorder="1" applyAlignment="1" applyProtection="1">
      <alignment horizontal="right" vertical="center" wrapText="1"/>
    </xf>
    <xf numFmtId="0" fontId="27" fillId="0" borderId="6" xfId="0" applyFont="1" applyBorder="1" applyAlignment="1" applyProtection="1">
      <alignment horizontal="right" vertical="center" wrapText="1"/>
    </xf>
    <xf numFmtId="169" fontId="31" fillId="0" borderId="18" xfId="0" applyNumberFormat="1" applyFont="1" applyFill="1" applyBorder="1" applyAlignment="1" applyProtection="1">
      <alignment horizontal="center"/>
    </xf>
    <xf numFmtId="169" fontId="31" fillId="0" borderId="19" xfId="0" applyNumberFormat="1" applyFont="1" applyFill="1" applyBorder="1" applyAlignment="1" applyProtection="1">
      <alignment horizontal="center"/>
    </xf>
    <xf numFmtId="169" fontId="31" fillId="0" borderId="35" xfId="0" applyNumberFormat="1" applyFont="1" applyFill="1" applyBorder="1" applyAlignment="1" applyProtection="1">
      <alignment horizontal="center"/>
    </xf>
    <xf numFmtId="169" fontId="31" fillId="6" borderId="8" xfId="0" applyNumberFormat="1" applyFont="1" applyFill="1" applyBorder="1" applyAlignment="1" applyProtection="1">
      <alignment horizontal="center"/>
      <protection locked="0"/>
    </xf>
    <xf numFmtId="41" fontId="47" fillId="6" borderId="3" xfId="0" applyNumberFormat="1" applyFont="1" applyFill="1" applyBorder="1" applyAlignment="1" applyProtection="1">
      <alignment horizontal="center" wrapText="1"/>
      <protection locked="0"/>
    </xf>
    <xf numFmtId="44" fontId="31" fillId="0" borderId="70" xfId="3" applyFont="1" applyBorder="1" applyAlignment="1" applyProtection="1">
      <alignment horizontal="center" vertical="center" wrapText="1"/>
    </xf>
    <xf numFmtId="44" fontId="31" fillId="0" borderId="30" xfId="3" applyFont="1" applyBorder="1" applyAlignment="1" applyProtection="1">
      <alignment horizontal="center" vertical="center" wrapText="1"/>
    </xf>
    <xf numFmtId="44" fontId="31" fillId="0" borderId="31" xfId="3" applyFont="1" applyBorder="1" applyAlignment="1" applyProtection="1">
      <alignment horizontal="center" vertical="center" wrapText="1"/>
    </xf>
    <xf numFmtId="44" fontId="31" fillId="0" borderId="53" xfId="3" applyFont="1" applyBorder="1" applyAlignment="1" applyProtection="1">
      <alignment horizontal="center" vertical="center" wrapText="1"/>
    </xf>
    <xf numFmtId="44" fontId="31" fillId="0" borderId="26" xfId="3" applyFont="1" applyBorder="1" applyAlignment="1" applyProtection="1">
      <alignment horizontal="center" vertical="center" wrapText="1"/>
    </xf>
    <xf numFmtId="44" fontId="31" fillId="0" borderId="54" xfId="3" applyFont="1" applyBorder="1" applyAlignment="1" applyProtection="1">
      <alignment horizontal="center" vertical="center" wrapText="1"/>
    </xf>
    <xf numFmtId="0" fontId="27" fillId="0" borderId="60" xfId="0" applyFont="1" applyBorder="1" applyAlignment="1" applyProtection="1">
      <alignment horizontal="right" vertical="center"/>
    </xf>
    <xf numFmtId="0" fontId="27" fillId="0" borderId="1" xfId="0" applyFont="1" applyBorder="1" applyAlignment="1" applyProtection="1">
      <alignment horizontal="right" vertical="center"/>
    </xf>
    <xf numFmtId="0" fontId="27" fillId="0" borderId="6" xfId="0" applyFont="1" applyBorder="1" applyAlignment="1" applyProtection="1">
      <alignment horizontal="right" vertical="center"/>
    </xf>
    <xf numFmtId="0" fontId="30" fillId="0" borderId="0" xfId="0" applyFont="1" applyBorder="1" applyAlignment="1" applyProtection="1">
      <alignment horizontal="left" wrapText="1"/>
    </xf>
    <xf numFmtId="0" fontId="0" fillId="0" borderId="0" xfId="0" applyAlignment="1">
      <alignment horizontal="left" wrapText="1"/>
    </xf>
    <xf numFmtId="0" fontId="30" fillId="0" borderId="0" xfId="0" applyFont="1" applyBorder="1" applyAlignment="1" applyProtection="1">
      <alignment horizontal="left"/>
    </xf>
    <xf numFmtId="0" fontId="0" fillId="0" borderId="0" xfId="0" applyFill="1" applyAlignment="1" applyProtection="1"/>
    <xf numFmtId="0" fontId="0" fillId="0" borderId="1" xfId="0" applyBorder="1" applyAlignment="1" applyProtection="1">
      <alignment horizontal="right"/>
    </xf>
    <xf numFmtId="0" fontId="0" fillId="0" borderId="6" xfId="0" applyBorder="1" applyAlignment="1" applyProtection="1">
      <alignment horizontal="right"/>
    </xf>
    <xf numFmtId="0" fontId="31" fillId="7" borderId="66" xfId="0" applyFont="1" applyFill="1" applyBorder="1" applyAlignment="1" applyProtection="1">
      <alignment horizontal="left"/>
    </xf>
    <xf numFmtId="0" fontId="31" fillId="7" borderId="16" xfId="0" applyFont="1" applyFill="1" applyBorder="1" applyAlignment="1" applyProtection="1">
      <alignment horizontal="left"/>
    </xf>
    <xf numFmtId="0" fontId="27" fillId="0" borderId="62" xfId="0" applyFont="1" applyBorder="1" applyAlignment="1" applyProtection="1">
      <alignment horizontal="right" wrapText="1"/>
    </xf>
    <xf numFmtId="0" fontId="27" fillId="0" borderId="8" xfId="0" applyFont="1" applyBorder="1" applyAlignment="1" applyProtection="1">
      <alignment horizontal="right" wrapText="1"/>
    </xf>
    <xf numFmtId="0" fontId="27" fillId="0" borderId="13" xfId="0" applyFont="1" applyBorder="1" applyAlignment="1" applyProtection="1">
      <alignment horizontal="right" wrapText="1"/>
    </xf>
    <xf numFmtId="0" fontId="27" fillId="0" borderId="68" xfId="0" applyFont="1" applyBorder="1" applyAlignment="1" applyProtection="1">
      <alignment horizontal="right" wrapText="1"/>
    </xf>
    <xf numFmtId="0" fontId="27" fillId="0" borderId="10" xfId="0" applyFont="1" applyBorder="1" applyAlignment="1" applyProtection="1">
      <alignment horizontal="right" wrapText="1"/>
    </xf>
    <xf numFmtId="0" fontId="27" fillId="0" borderId="11" xfId="0" applyFont="1" applyBorder="1" applyAlignment="1" applyProtection="1">
      <alignment horizontal="right" wrapText="1"/>
    </xf>
    <xf numFmtId="169" fontId="31" fillId="0" borderId="1" xfId="0" applyNumberFormat="1" applyFont="1" applyFill="1" applyBorder="1" applyAlignment="1" applyProtection="1">
      <alignment horizontal="center"/>
    </xf>
    <xf numFmtId="41" fontId="47" fillId="6" borderId="47" xfId="0" applyNumberFormat="1" applyFont="1" applyFill="1" applyBorder="1" applyAlignment="1" applyProtection="1">
      <alignment horizontal="center"/>
      <protection locked="0"/>
    </xf>
    <xf numFmtId="41" fontId="47" fillId="6" borderId="58" xfId="0" applyNumberFormat="1" applyFont="1" applyFill="1" applyBorder="1" applyAlignment="1" applyProtection="1">
      <alignment horizontal="center"/>
      <protection locked="0"/>
    </xf>
    <xf numFmtId="42" fontId="68" fillId="5" borderId="20" xfId="0" applyNumberFormat="1" applyFont="1" applyFill="1" applyBorder="1" applyAlignment="1" applyProtection="1">
      <alignment horizontal="center"/>
    </xf>
    <xf numFmtId="41" fontId="47" fillId="6" borderId="5" xfId="0" applyNumberFormat="1" applyFont="1" applyFill="1" applyBorder="1" applyAlignment="1" applyProtection="1">
      <alignment horizontal="center"/>
      <protection locked="0"/>
    </xf>
    <xf numFmtId="41" fontId="47" fillId="6" borderId="0" xfId="0" applyNumberFormat="1" applyFont="1" applyFill="1" applyBorder="1" applyAlignment="1" applyProtection="1">
      <alignment horizontal="center"/>
      <protection locked="0"/>
    </xf>
    <xf numFmtId="41" fontId="47" fillId="6" borderId="4" xfId="0" applyNumberFormat="1" applyFont="1" applyFill="1" applyBorder="1" applyAlignment="1" applyProtection="1">
      <alignment horizontal="center"/>
      <protection locked="0"/>
    </xf>
    <xf numFmtId="41" fontId="47" fillId="7" borderId="16" xfId="0" applyNumberFormat="1" applyFont="1" applyFill="1" applyBorder="1" applyAlignment="1" applyProtection="1">
      <alignment horizontal="center"/>
    </xf>
    <xf numFmtId="49" fontId="31" fillId="6" borderId="53" xfId="3" applyNumberFormat="1" applyFont="1" applyFill="1" applyBorder="1" applyAlignment="1" applyProtection="1">
      <alignment horizontal="center" vertical="center" wrapText="1"/>
      <protection locked="0"/>
    </xf>
    <xf numFmtId="49" fontId="31" fillId="6" borderId="26" xfId="3" applyNumberFormat="1" applyFont="1" applyFill="1" applyBorder="1" applyAlignment="1" applyProtection="1">
      <alignment horizontal="center" vertical="center" wrapText="1"/>
      <protection locked="0"/>
    </xf>
    <xf numFmtId="49" fontId="31" fillId="6" borderId="54" xfId="3" applyNumberFormat="1" applyFont="1" applyFill="1" applyBorder="1" applyAlignment="1" applyProtection="1">
      <alignment horizontal="center" vertical="center" wrapText="1"/>
      <protection locked="0"/>
    </xf>
    <xf numFmtId="41" fontId="47" fillId="7" borderId="3" xfId="0" applyNumberFormat="1" applyFont="1" applyFill="1" applyBorder="1" applyAlignment="1" applyProtection="1">
      <alignment horizontal="center"/>
    </xf>
    <xf numFmtId="42" fontId="47" fillId="0" borderId="44" xfId="0" applyNumberFormat="1" applyFont="1" applyFill="1" applyBorder="1" applyAlignment="1" applyProtection="1">
      <alignment horizontal="center"/>
    </xf>
    <xf numFmtId="42" fontId="47" fillId="0" borderId="3" xfId="0" applyNumberFormat="1" applyFont="1" applyFill="1" applyBorder="1" applyAlignment="1" applyProtection="1">
      <alignment horizontal="center"/>
    </xf>
    <xf numFmtId="42" fontId="47" fillId="0" borderId="43" xfId="0" applyNumberFormat="1" applyFont="1" applyFill="1" applyBorder="1" applyAlignment="1" applyProtection="1">
      <alignment horizontal="center"/>
    </xf>
    <xf numFmtId="42" fontId="47" fillId="7" borderId="30" xfId="0" applyNumberFormat="1" applyFont="1" applyFill="1" applyBorder="1" applyAlignment="1" applyProtection="1">
      <alignment horizontal="center"/>
    </xf>
    <xf numFmtId="42" fontId="47" fillId="7" borderId="31" xfId="0" applyNumberFormat="1" applyFont="1" applyFill="1" applyBorder="1" applyAlignment="1" applyProtection="1">
      <alignment horizontal="center"/>
    </xf>
    <xf numFmtId="42" fontId="47" fillId="0" borderId="72" xfId="0" applyNumberFormat="1" applyFont="1" applyFill="1" applyBorder="1" applyAlignment="1" applyProtection="1">
      <alignment horizontal="center"/>
    </xf>
    <xf numFmtId="42" fontId="47" fillId="0" borderId="22" xfId="0" applyNumberFormat="1" applyFont="1" applyFill="1" applyBorder="1" applyAlignment="1" applyProtection="1">
      <alignment horizontal="center"/>
    </xf>
    <xf numFmtId="42" fontId="47" fillId="0" borderId="23" xfId="0" applyNumberFormat="1" applyFont="1" applyFill="1" applyBorder="1" applyAlignment="1" applyProtection="1">
      <alignment horizontal="center"/>
    </xf>
    <xf numFmtId="42" fontId="47" fillId="0" borderId="45" xfId="0" applyNumberFormat="1" applyFont="1" applyFill="1" applyBorder="1" applyAlignment="1" applyProtection="1">
      <alignment horizontal="center"/>
    </xf>
    <xf numFmtId="42" fontId="47" fillId="0" borderId="47" xfId="0" applyNumberFormat="1" applyFont="1" applyFill="1" applyBorder="1" applyAlignment="1" applyProtection="1">
      <alignment horizontal="center"/>
    </xf>
    <xf numFmtId="42" fontId="47" fillId="0" borderId="46" xfId="0" applyNumberFormat="1" applyFont="1" applyFill="1" applyBorder="1" applyAlignment="1" applyProtection="1">
      <alignment horizontal="center"/>
    </xf>
    <xf numFmtId="0" fontId="31" fillId="7" borderId="30" xfId="0" applyFont="1" applyFill="1" applyBorder="1" applyAlignment="1" applyProtection="1">
      <alignment horizontal="center"/>
    </xf>
    <xf numFmtId="0" fontId="31" fillId="7" borderId="31" xfId="0" applyFont="1" applyFill="1" applyBorder="1" applyAlignment="1" applyProtection="1">
      <alignment horizontal="center"/>
    </xf>
    <xf numFmtId="0" fontId="31" fillId="7" borderId="16" xfId="0" applyFont="1" applyFill="1" applyBorder="1" applyAlignment="1" applyProtection="1">
      <alignment horizontal="center"/>
    </xf>
    <xf numFmtId="42" fontId="68" fillId="7" borderId="30" xfId="0" applyNumberFormat="1" applyFont="1" applyFill="1" applyBorder="1" applyAlignment="1" applyProtection="1">
      <alignment horizontal="center"/>
    </xf>
    <xf numFmtId="42" fontId="68" fillId="7" borderId="31" xfId="0" applyNumberFormat="1" applyFont="1" applyFill="1" applyBorder="1" applyAlignment="1" applyProtection="1">
      <alignment horizontal="center"/>
    </xf>
    <xf numFmtId="42" fontId="47" fillId="0" borderId="66" xfId="0" applyNumberFormat="1" applyFont="1" applyFill="1" applyBorder="1" applyAlignment="1" applyProtection="1">
      <alignment horizontal="center"/>
    </xf>
    <xf numFmtId="42" fontId="47" fillId="0" borderId="16" xfId="0" applyNumberFormat="1" applyFont="1" applyFill="1" applyBorder="1" applyAlignment="1" applyProtection="1">
      <alignment horizontal="center"/>
    </xf>
    <xf numFmtId="42" fontId="47" fillId="0" borderId="65" xfId="0" applyNumberFormat="1" applyFont="1" applyFill="1" applyBorder="1" applyAlignment="1" applyProtection="1">
      <alignment horizontal="center"/>
    </xf>
    <xf numFmtId="0" fontId="31" fillId="0" borderId="70" xfId="0" applyFont="1" applyFill="1" applyBorder="1" applyAlignment="1" applyProtection="1">
      <alignment horizontal="center" vertical="center" wrapText="1"/>
    </xf>
    <xf numFmtId="0" fontId="31" fillId="0" borderId="30" xfId="0" applyFont="1" applyFill="1" applyBorder="1" applyAlignment="1" applyProtection="1">
      <alignment horizontal="center" vertical="center" wrapText="1"/>
    </xf>
    <xf numFmtId="0" fontId="31" fillId="0" borderId="31" xfId="0" applyFont="1" applyFill="1" applyBorder="1" applyAlignment="1" applyProtection="1">
      <alignment horizontal="center" vertical="center" wrapText="1"/>
    </xf>
    <xf numFmtId="0" fontId="31" fillId="0" borderId="71"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32" xfId="0" applyFont="1" applyFill="1" applyBorder="1" applyAlignment="1" applyProtection="1">
      <alignment horizontal="center" vertical="center" wrapText="1"/>
    </xf>
    <xf numFmtId="0" fontId="31" fillId="0" borderId="53" xfId="0" applyFont="1" applyFill="1" applyBorder="1" applyAlignment="1" applyProtection="1">
      <alignment horizontal="center" vertical="center" wrapText="1"/>
    </xf>
    <xf numFmtId="0" fontId="31" fillId="0" borderId="26" xfId="0" applyFont="1" applyFill="1" applyBorder="1" applyAlignment="1" applyProtection="1">
      <alignment horizontal="center" vertical="center" wrapText="1"/>
    </xf>
    <xf numFmtId="0" fontId="31" fillId="0" borderId="54" xfId="0" applyFont="1" applyFill="1" applyBorder="1" applyAlignment="1" applyProtection="1">
      <alignment horizontal="center" vertical="center" wrapText="1"/>
    </xf>
    <xf numFmtId="41" fontId="47" fillId="0" borderId="45" xfId="0" applyNumberFormat="1" applyFont="1" applyFill="1" applyBorder="1" applyAlignment="1" applyProtection="1">
      <alignment horizontal="center"/>
    </xf>
    <xf numFmtId="41" fontId="47" fillId="0" borderId="47" xfId="0" applyNumberFormat="1" applyFont="1" applyFill="1" applyBorder="1" applyAlignment="1" applyProtection="1">
      <alignment horizontal="center"/>
    </xf>
    <xf numFmtId="41" fontId="47" fillId="0" borderId="46" xfId="0" applyNumberFormat="1" applyFont="1" applyFill="1" applyBorder="1" applyAlignment="1" applyProtection="1">
      <alignment horizontal="center"/>
    </xf>
    <xf numFmtId="41" fontId="47" fillId="6" borderId="61" xfId="0" applyNumberFormat="1" applyFont="1" applyFill="1" applyBorder="1" applyAlignment="1" applyProtection="1">
      <alignment horizontal="center"/>
      <protection locked="0"/>
    </xf>
    <xf numFmtId="42" fontId="47" fillId="0" borderId="60" xfId="0" applyNumberFormat="1" applyFont="1" applyFill="1" applyBorder="1" applyAlignment="1" applyProtection="1">
      <alignment horizontal="center"/>
    </xf>
    <xf numFmtId="42" fontId="47" fillId="0" borderId="1" xfId="0" applyNumberFormat="1" applyFont="1" applyFill="1" applyBorder="1" applyAlignment="1" applyProtection="1">
      <alignment horizontal="center"/>
    </xf>
    <xf numFmtId="42" fontId="47" fillId="0" borderId="61" xfId="0" applyNumberFormat="1" applyFont="1" applyFill="1" applyBorder="1" applyAlignment="1" applyProtection="1">
      <alignment horizontal="center"/>
    </xf>
    <xf numFmtId="169" fontId="31" fillId="0" borderId="10" xfId="0" applyNumberFormat="1" applyFont="1" applyFill="1" applyBorder="1" applyAlignment="1" applyProtection="1">
      <alignment horizontal="center"/>
    </xf>
    <xf numFmtId="168" fontId="27" fillId="5" borderId="3" xfId="0" applyNumberFormat="1" applyFont="1" applyFill="1" applyBorder="1" applyAlignment="1" applyProtection="1">
      <alignment horizontal="center"/>
    </xf>
    <xf numFmtId="44" fontId="27" fillId="5" borderId="3" xfId="0" applyNumberFormat="1" applyFont="1" applyFill="1" applyBorder="1" applyAlignment="1" applyProtection="1">
      <alignment horizontal="center"/>
    </xf>
    <xf numFmtId="42" fontId="68" fillId="5" borderId="21" xfId="0" applyNumberFormat="1" applyFont="1" applyFill="1" applyBorder="1" applyAlignment="1" applyProtection="1">
      <alignment horizontal="center"/>
    </xf>
    <xf numFmtId="42" fontId="68" fillId="5" borderId="74" xfId="0" applyNumberFormat="1" applyFont="1" applyFill="1" applyBorder="1" applyAlignment="1" applyProtection="1">
      <alignment horizontal="center"/>
    </xf>
    <xf numFmtId="42" fontId="68" fillId="5" borderId="19" xfId="0" applyNumberFormat="1" applyFont="1" applyFill="1" applyBorder="1" applyAlignment="1" applyProtection="1">
      <alignment horizontal="center"/>
    </xf>
    <xf numFmtId="42" fontId="68" fillId="5" borderId="73" xfId="0" applyNumberFormat="1" applyFont="1" applyFill="1" applyBorder="1" applyAlignment="1" applyProtection="1">
      <alignment horizontal="center"/>
    </xf>
    <xf numFmtId="0" fontId="27" fillId="0" borderId="62" xfId="0" applyFont="1" applyBorder="1" applyAlignment="1" applyProtection="1">
      <alignment horizontal="right" vertical="center" wrapText="1"/>
    </xf>
    <xf numFmtId="0" fontId="27" fillId="0" borderId="8" xfId="0" applyFont="1" applyBorder="1" applyAlignment="1" applyProtection="1">
      <alignment horizontal="right" vertical="center" wrapText="1"/>
    </xf>
    <xf numFmtId="0" fontId="27" fillId="0" borderId="13" xfId="0" applyFont="1" applyBorder="1" applyAlignment="1" applyProtection="1">
      <alignment horizontal="right" vertical="center" wrapText="1"/>
    </xf>
    <xf numFmtId="0" fontId="27" fillId="0" borderId="71" xfId="0" applyFont="1" applyBorder="1" applyAlignment="1" applyProtection="1">
      <alignment horizontal="right" vertical="center" wrapText="1"/>
    </xf>
    <xf numFmtId="0" fontId="27" fillId="0" borderId="0" xfId="0" applyFont="1" applyBorder="1" applyAlignment="1" applyProtection="1">
      <alignment horizontal="right" vertical="center" wrapText="1"/>
    </xf>
    <xf numFmtId="0" fontId="27" fillId="0" borderId="4" xfId="0" applyFont="1" applyBorder="1" applyAlignment="1" applyProtection="1">
      <alignment horizontal="right" vertical="center" wrapText="1"/>
    </xf>
    <xf numFmtId="0" fontId="27" fillId="0" borderId="68" xfId="0" applyFont="1" applyBorder="1" applyAlignment="1" applyProtection="1">
      <alignment horizontal="right" vertical="center" wrapText="1"/>
    </xf>
    <xf numFmtId="0" fontId="27" fillId="0" borderId="10" xfId="0" applyFont="1" applyBorder="1" applyAlignment="1" applyProtection="1">
      <alignment horizontal="right" vertical="center" wrapText="1"/>
    </xf>
    <xf numFmtId="0" fontId="27" fillId="0" borderId="11" xfId="0" applyFont="1" applyBorder="1" applyAlignment="1" applyProtection="1">
      <alignment horizontal="right" vertical="center" wrapText="1"/>
    </xf>
    <xf numFmtId="41" fontId="47" fillId="7" borderId="47" xfId="0" applyNumberFormat="1" applyFont="1" applyFill="1" applyBorder="1" applyAlignment="1" applyProtection="1">
      <alignment horizontal="center"/>
    </xf>
    <xf numFmtId="0" fontId="31" fillId="0" borderId="18" xfId="0" applyFont="1" applyBorder="1" applyAlignment="1" applyProtection="1">
      <alignment horizontal="center" wrapText="1"/>
    </xf>
    <xf numFmtId="0" fontId="31" fillId="0" borderId="19" xfId="0" applyFont="1" applyBorder="1" applyAlignment="1" applyProtection="1">
      <alignment horizontal="center" wrapText="1"/>
    </xf>
    <xf numFmtId="0" fontId="31" fillId="0" borderId="73" xfId="0" applyFont="1" applyBorder="1" applyAlignment="1" applyProtection="1">
      <alignment horizontal="center" wrapText="1"/>
    </xf>
    <xf numFmtId="41" fontId="47" fillId="7" borderId="58" xfId="0" applyNumberFormat="1" applyFont="1" applyFill="1" applyBorder="1" applyAlignment="1" applyProtection="1">
      <alignment horizontal="center"/>
    </xf>
    <xf numFmtId="41" fontId="47" fillId="7" borderId="56" xfId="0" applyNumberFormat="1" applyFont="1" applyFill="1" applyBorder="1" applyAlignment="1" applyProtection="1">
      <alignment horizontal="center"/>
    </xf>
    <xf numFmtId="41" fontId="47" fillId="7" borderId="57" xfId="0" applyNumberFormat="1" applyFont="1" applyFill="1" applyBorder="1" applyAlignment="1" applyProtection="1">
      <alignment horizontal="center"/>
    </xf>
    <xf numFmtId="49" fontId="27" fillId="6" borderId="3" xfId="0" applyNumberFormat="1" applyFont="1" applyFill="1" applyBorder="1" applyAlignment="1" applyProtection="1">
      <alignment horizontal="center" wrapText="1"/>
      <protection locked="0"/>
    </xf>
    <xf numFmtId="41" fontId="47" fillId="7" borderId="2" xfId="0" applyNumberFormat="1" applyFont="1" applyFill="1" applyBorder="1" applyAlignment="1" applyProtection="1">
      <alignment horizontal="center"/>
    </xf>
    <xf numFmtId="41" fontId="47" fillId="7" borderId="1" xfId="0" applyNumberFormat="1" applyFont="1" applyFill="1" applyBorder="1" applyAlignment="1" applyProtection="1">
      <alignment horizontal="center"/>
    </xf>
    <xf numFmtId="41" fontId="47" fillId="7" borderId="6" xfId="0" applyNumberFormat="1" applyFont="1" applyFill="1" applyBorder="1" applyAlignment="1" applyProtection="1">
      <alignment horizontal="center"/>
    </xf>
    <xf numFmtId="0" fontId="68" fillId="7" borderId="16" xfId="0" applyFont="1" applyFill="1" applyBorder="1" applyAlignment="1" applyProtection="1">
      <alignment horizontal="center"/>
    </xf>
    <xf numFmtId="0" fontId="33" fillId="0" borderId="0" xfId="0" applyFont="1" applyAlignment="1" applyProtection="1">
      <alignment horizontal="center" vertical="center"/>
    </xf>
    <xf numFmtId="0" fontId="32" fillId="0" borderId="0" xfId="0" applyFont="1" applyAlignment="1" applyProtection="1">
      <alignment horizontal="center" vertical="center"/>
    </xf>
    <xf numFmtId="0" fontId="37" fillId="0" borderId="70" xfId="0" applyFont="1" applyBorder="1" applyAlignment="1" applyProtection="1">
      <alignment horizontal="center" vertical="center"/>
    </xf>
    <xf numFmtId="0" fontId="37" fillId="0" borderId="30" xfId="0" applyFont="1" applyBorder="1" applyAlignment="1" applyProtection="1">
      <alignment horizontal="center" vertical="center"/>
    </xf>
    <xf numFmtId="0" fontId="37" fillId="0" borderId="31" xfId="0" applyFont="1" applyBorder="1" applyAlignment="1" applyProtection="1">
      <alignment horizontal="center" vertical="center"/>
    </xf>
    <xf numFmtId="0" fontId="37" fillId="0" borderId="53" xfId="0" applyFont="1" applyBorder="1" applyAlignment="1" applyProtection="1">
      <alignment horizontal="center" vertical="center"/>
    </xf>
    <xf numFmtId="0" fontId="37" fillId="0" borderId="26" xfId="0" applyFont="1" applyBorder="1" applyAlignment="1" applyProtection="1">
      <alignment horizontal="center" vertical="center"/>
    </xf>
    <xf numFmtId="0" fontId="37" fillId="0" borderId="54" xfId="0" applyFont="1" applyBorder="1" applyAlignment="1" applyProtection="1">
      <alignment horizontal="center" vertical="center"/>
    </xf>
    <xf numFmtId="0" fontId="31" fillId="6" borderId="53" xfId="0" applyFont="1" applyFill="1" applyBorder="1" applyAlignment="1" applyProtection="1">
      <alignment horizontal="center" vertical="center" wrapText="1"/>
      <protection locked="0"/>
    </xf>
    <xf numFmtId="0" fontId="31" fillId="6" borderId="26" xfId="0" applyFont="1" applyFill="1" applyBorder="1" applyAlignment="1" applyProtection="1">
      <alignment horizontal="center" vertical="center" wrapText="1"/>
      <protection locked="0"/>
    </xf>
    <xf numFmtId="0" fontId="31" fillId="6" borderId="54" xfId="0" applyFont="1" applyFill="1" applyBorder="1" applyAlignment="1" applyProtection="1">
      <alignment horizontal="center" vertical="center" wrapText="1"/>
      <protection locked="0"/>
    </xf>
    <xf numFmtId="0" fontId="27" fillId="7" borderId="2" xfId="0" applyFont="1" applyFill="1" applyBorder="1" applyAlignment="1" applyProtection="1">
      <alignment horizontal="center"/>
    </xf>
    <xf numFmtId="0" fontId="27" fillId="7" borderId="1" xfId="0" applyFont="1" applyFill="1" applyBorder="1" applyAlignment="1" applyProtection="1">
      <alignment horizontal="center"/>
    </xf>
    <xf numFmtId="0" fontId="31" fillId="7" borderId="70" xfId="0" applyFont="1" applyFill="1" applyBorder="1" applyAlignment="1" applyProtection="1">
      <alignment horizontal="center" wrapText="1"/>
    </xf>
    <xf numFmtId="0" fontId="31" fillId="7" borderId="30" xfId="0" applyFont="1" applyFill="1" applyBorder="1" applyAlignment="1" applyProtection="1">
      <alignment horizontal="center" wrapText="1"/>
    </xf>
    <xf numFmtId="0" fontId="31" fillId="7" borderId="31" xfId="0" applyFont="1" applyFill="1" applyBorder="1" applyAlignment="1" applyProtection="1">
      <alignment horizontal="center" wrapText="1"/>
    </xf>
    <xf numFmtId="0" fontId="31" fillId="7" borderId="18" xfId="0" applyFont="1" applyFill="1" applyBorder="1" applyAlignment="1" applyProtection="1">
      <alignment horizontal="center" wrapText="1"/>
    </xf>
    <xf numFmtId="0" fontId="0" fillId="0" borderId="19" xfId="0" applyBorder="1" applyProtection="1"/>
    <xf numFmtId="0" fontId="0" fillId="0" borderId="35" xfId="0" applyBorder="1" applyProtection="1"/>
    <xf numFmtId="0" fontId="31" fillId="7" borderId="70" xfId="0" applyFont="1" applyFill="1" applyBorder="1" applyAlignment="1" applyProtection="1">
      <alignment horizontal="center" vertical="center" wrapText="1"/>
    </xf>
    <xf numFmtId="0" fontId="31" fillId="7" borderId="30" xfId="0" applyFont="1" applyFill="1" applyBorder="1" applyAlignment="1" applyProtection="1">
      <alignment horizontal="center" vertical="center" wrapText="1"/>
    </xf>
    <xf numFmtId="0" fontId="31" fillId="7" borderId="31" xfId="0" applyFont="1" applyFill="1" applyBorder="1" applyAlignment="1" applyProtection="1">
      <alignment horizontal="center" vertical="center" wrapText="1"/>
    </xf>
    <xf numFmtId="0" fontId="31" fillId="7" borderId="53" xfId="0" applyFont="1" applyFill="1" applyBorder="1" applyAlignment="1" applyProtection="1">
      <alignment horizontal="center" vertical="center" wrapText="1"/>
    </xf>
    <xf numFmtId="0" fontId="31" fillId="7" borderId="26" xfId="0" applyFont="1" applyFill="1" applyBorder="1" applyAlignment="1" applyProtection="1">
      <alignment horizontal="center" vertical="center" wrapText="1"/>
    </xf>
    <xf numFmtId="0" fontId="31" fillId="7" borderId="54" xfId="0" applyFont="1" applyFill="1" applyBorder="1" applyAlignment="1" applyProtection="1">
      <alignment horizontal="center" vertical="center" wrapText="1"/>
    </xf>
    <xf numFmtId="168" fontId="27" fillId="5" borderId="7" xfId="0" applyNumberFormat="1" applyFont="1" applyFill="1" applyBorder="1" applyAlignment="1" applyProtection="1">
      <alignment horizontal="center"/>
    </xf>
    <xf numFmtId="168" fontId="27" fillId="5" borderId="8" xfId="0" applyNumberFormat="1" applyFont="1" applyFill="1" applyBorder="1" applyAlignment="1" applyProtection="1">
      <alignment horizontal="center"/>
    </xf>
    <xf numFmtId="168" fontId="27" fillId="5" borderId="13" xfId="0" applyNumberFormat="1" applyFont="1" applyFill="1" applyBorder="1" applyAlignment="1" applyProtection="1">
      <alignment horizontal="center"/>
    </xf>
    <xf numFmtId="168" fontId="27" fillId="5" borderId="9" xfId="0" applyNumberFormat="1" applyFont="1" applyFill="1" applyBorder="1" applyAlignment="1" applyProtection="1">
      <alignment horizontal="center"/>
    </xf>
    <xf numFmtId="168" fontId="27" fillId="5" borderId="10" xfId="0" applyNumberFormat="1" applyFont="1" applyFill="1" applyBorder="1" applyAlignment="1" applyProtection="1">
      <alignment horizontal="center"/>
    </xf>
    <xf numFmtId="168" fontId="27" fillId="5" borderId="11" xfId="0" applyNumberFormat="1" applyFont="1" applyFill="1" applyBorder="1" applyAlignment="1" applyProtection="1">
      <alignment horizontal="center"/>
    </xf>
    <xf numFmtId="0" fontId="31" fillId="0" borderId="70" xfId="0" applyFont="1" applyBorder="1" applyAlignment="1" applyProtection="1">
      <alignment horizontal="center" vertical="center" wrapText="1"/>
    </xf>
    <xf numFmtId="0" fontId="31" fillId="0" borderId="30" xfId="0" applyFont="1" applyBorder="1" applyAlignment="1" applyProtection="1">
      <alignment horizontal="center" vertical="center" wrapText="1"/>
    </xf>
    <xf numFmtId="0" fontId="31" fillId="0" borderId="31" xfId="0" applyFont="1" applyBorder="1" applyAlignment="1" applyProtection="1">
      <alignment horizontal="center" vertical="center" wrapText="1"/>
    </xf>
    <xf numFmtId="0" fontId="31" fillId="0" borderId="53" xfId="0" applyFont="1" applyBorder="1" applyAlignment="1" applyProtection="1">
      <alignment horizontal="center" vertical="center" wrapText="1"/>
    </xf>
    <xf numFmtId="0" fontId="31" fillId="0" borderId="26" xfId="0" applyFont="1" applyBorder="1" applyAlignment="1" applyProtection="1">
      <alignment horizontal="center" vertical="center" wrapText="1"/>
    </xf>
    <xf numFmtId="0" fontId="31" fillId="0" borderId="54" xfId="0" applyFont="1" applyBorder="1" applyAlignment="1" applyProtection="1">
      <alignment horizontal="center" vertical="center" wrapText="1"/>
    </xf>
    <xf numFmtId="0" fontId="0" fillId="0" borderId="30" xfId="0" applyBorder="1" applyProtection="1"/>
    <xf numFmtId="0" fontId="0" fillId="0" borderId="31" xfId="0" applyBorder="1" applyProtection="1"/>
    <xf numFmtId="0" fontId="0" fillId="0" borderId="53" xfId="0" applyBorder="1" applyProtection="1"/>
    <xf numFmtId="0" fontId="0" fillId="0" borderId="26" xfId="0" applyBorder="1" applyProtection="1"/>
    <xf numFmtId="0" fontId="0" fillId="0" borderId="54" xfId="0" applyBorder="1" applyProtection="1"/>
    <xf numFmtId="0" fontId="31" fillId="0" borderId="70" xfId="0" applyFont="1" applyBorder="1" applyAlignment="1" applyProtection="1">
      <alignment horizontal="center" wrapText="1"/>
    </xf>
    <xf numFmtId="0" fontId="31" fillId="0" borderId="30" xfId="0" applyFont="1" applyBorder="1" applyAlignment="1" applyProtection="1">
      <alignment horizontal="center" wrapText="1"/>
    </xf>
    <xf numFmtId="0" fontId="31" fillId="0" borderId="31" xfId="0" applyFont="1" applyBorder="1" applyAlignment="1" applyProtection="1">
      <alignment horizontal="center" wrapText="1"/>
    </xf>
    <xf numFmtId="0" fontId="31" fillId="7" borderId="53" xfId="0" applyFont="1" applyFill="1" applyBorder="1" applyAlignment="1" applyProtection="1">
      <alignment horizontal="center" wrapText="1"/>
    </xf>
    <xf numFmtId="0" fontId="31" fillId="7" borderId="26" xfId="0" applyFont="1" applyFill="1" applyBorder="1" applyAlignment="1" applyProtection="1">
      <alignment horizontal="center" wrapText="1"/>
    </xf>
    <xf numFmtId="0" fontId="31" fillId="7" borderId="54" xfId="0" applyFont="1" applyFill="1" applyBorder="1" applyAlignment="1" applyProtection="1">
      <alignment horizontal="center" wrapText="1"/>
    </xf>
    <xf numFmtId="0" fontId="31" fillId="0" borderId="66" xfId="0" applyFont="1" applyBorder="1" applyAlignment="1" applyProtection="1">
      <alignment horizontal="center" vertical="center" wrapText="1"/>
    </xf>
    <xf numFmtId="0" fontId="31" fillId="0" borderId="16" xfId="0" applyFont="1" applyBorder="1" applyAlignment="1" applyProtection="1">
      <alignment horizontal="center" vertical="center" wrapText="1"/>
    </xf>
    <xf numFmtId="0" fontId="31" fillId="0" borderId="67" xfId="0" applyFont="1" applyBorder="1" applyAlignment="1" applyProtection="1">
      <alignment horizontal="center" vertical="center" wrapText="1"/>
    </xf>
    <xf numFmtId="0" fontId="33" fillId="0" borderId="0" xfId="0" applyFont="1" applyAlignment="1" applyProtection="1">
      <alignment horizontal="center"/>
    </xf>
    <xf numFmtId="0" fontId="32" fillId="0" borderId="0" xfId="0" applyFont="1" applyAlignment="1" applyProtection="1">
      <alignment horizontal="center"/>
    </xf>
    <xf numFmtId="0" fontId="31" fillId="0" borderId="64" xfId="0" applyFont="1" applyBorder="1" applyAlignment="1" applyProtection="1">
      <alignment horizontal="center" vertical="center" wrapText="1"/>
    </xf>
    <xf numFmtId="0" fontId="31" fillId="0" borderId="65" xfId="0" applyFont="1" applyBorder="1" applyAlignment="1" applyProtection="1">
      <alignment horizontal="center" vertical="center" wrapText="1"/>
    </xf>
    <xf numFmtId="0" fontId="0" fillId="0" borderId="16" xfId="0" applyBorder="1" applyAlignment="1" applyProtection="1">
      <alignment vertical="center"/>
    </xf>
    <xf numFmtId="0" fontId="0" fillId="0" borderId="67" xfId="0" applyBorder="1" applyAlignment="1" applyProtection="1">
      <alignment vertical="center"/>
    </xf>
    <xf numFmtId="0" fontId="0" fillId="0" borderId="65" xfId="0" applyBorder="1" applyAlignment="1" applyProtection="1">
      <alignment vertical="center"/>
    </xf>
    <xf numFmtId="44" fontId="27" fillId="6" borderId="7" xfId="3" applyNumberFormat="1" applyFont="1" applyFill="1" applyBorder="1" applyAlignment="1" applyProtection="1">
      <alignment horizontal="center"/>
      <protection locked="0"/>
    </xf>
    <xf numFmtId="44" fontId="27" fillId="6" borderId="8" xfId="3" applyNumberFormat="1" applyFont="1" applyFill="1" applyBorder="1" applyAlignment="1" applyProtection="1">
      <alignment horizontal="center"/>
      <protection locked="0"/>
    </xf>
    <xf numFmtId="44" fontId="27" fillId="6" borderId="13" xfId="3" applyNumberFormat="1" applyFont="1" applyFill="1" applyBorder="1" applyAlignment="1" applyProtection="1">
      <alignment horizontal="center"/>
      <protection locked="0"/>
    </xf>
    <xf numFmtId="44" fontId="27" fillId="6" borderId="9" xfId="3" applyNumberFormat="1" applyFont="1" applyFill="1" applyBorder="1" applyAlignment="1" applyProtection="1">
      <alignment horizontal="center"/>
      <protection locked="0"/>
    </xf>
    <xf numFmtId="44" fontId="27" fillId="6" borderId="10" xfId="3" applyNumberFormat="1" applyFont="1" applyFill="1" applyBorder="1" applyAlignment="1" applyProtection="1">
      <alignment horizontal="center"/>
      <protection locked="0"/>
    </xf>
    <xf numFmtId="44" fontId="27" fillId="6" borderId="11" xfId="3" applyNumberFormat="1" applyFont="1" applyFill="1" applyBorder="1" applyAlignment="1" applyProtection="1">
      <alignment horizontal="center"/>
      <protection locked="0"/>
    </xf>
    <xf numFmtId="0" fontId="31" fillId="8" borderId="3" xfId="0" applyFont="1" applyFill="1" applyBorder="1" applyAlignment="1" applyProtection="1">
      <alignment horizontal="center"/>
    </xf>
    <xf numFmtId="44" fontId="31" fillId="0" borderId="2" xfId="3" applyNumberFormat="1" applyFont="1" applyBorder="1" applyAlignment="1" applyProtection="1">
      <alignment horizontal="right"/>
    </xf>
    <xf numFmtId="44" fontId="31" fillId="0" borderId="1" xfId="3" applyNumberFormat="1" applyFont="1" applyBorder="1" applyAlignment="1" applyProtection="1">
      <alignment horizontal="right"/>
    </xf>
    <xf numFmtId="44" fontId="31" fillId="0" borderId="6" xfId="3" applyNumberFormat="1" applyFont="1" applyBorder="1" applyAlignment="1" applyProtection="1">
      <alignment horizontal="right"/>
    </xf>
    <xf numFmtId="1" fontId="27" fillId="6" borderId="60" xfId="0" applyNumberFormat="1" applyFont="1" applyFill="1" applyBorder="1" applyAlignment="1" applyProtection="1">
      <alignment horizontal="center"/>
      <protection locked="0"/>
    </xf>
    <xf numFmtId="1" fontId="27" fillId="6" borderId="1" xfId="0" applyNumberFormat="1" applyFont="1" applyFill="1" applyBorder="1" applyAlignment="1" applyProtection="1">
      <alignment horizontal="center"/>
      <protection locked="0"/>
    </xf>
    <xf numFmtId="1" fontId="27" fillId="6" borderId="61" xfId="0" applyNumberFormat="1" applyFont="1" applyFill="1" applyBorder="1" applyAlignment="1" applyProtection="1">
      <alignment horizontal="center"/>
      <protection locked="0"/>
    </xf>
    <xf numFmtId="1" fontId="27" fillId="5" borderId="68" xfId="0" applyNumberFormat="1" applyFont="1" applyFill="1" applyBorder="1" applyAlignment="1" applyProtection="1">
      <alignment horizontal="center"/>
    </xf>
    <xf numFmtId="1" fontId="27" fillId="5" borderId="10" xfId="0" applyNumberFormat="1" applyFont="1" applyFill="1" applyBorder="1" applyAlignment="1" applyProtection="1">
      <alignment horizontal="center"/>
    </xf>
    <xf numFmtId="1" fontId="27" fillId="5" borderId="69" xfId="0" applyNumberFormat="1" applyFont="1" applyFill="1" applyBorder="1" applyAlignment="1" applyProtection="1">
      <alignment horizontal="center"/>
    </xf>
    <xf numFmtId="0" fontId="35" fillId="0" borderId="2" xfId="0" applyFont="1" applyBorder="1" applyAlignment="1" applyProtection="1">
      <alignment horizontal="center" wrapText="1"/>
    </xf>
    <xf numFmtId="0" fontId="35" fillId="0" borderId="1" xfId="0" applyFont="1" applyBorder="1" applyAlignment="1" applyProtection="1">
      <alignment horizontal="center" wrapText="1"/>
    </xf>
    <xf numFmtId="1" fontId="27" fillId="6" borderId="6" xfId="0" applyNumberFormat="1" applyFont="1" applyFill="1" applyBorder="1" applyAlignment="1" applyProtection="1">
      <alignment horizontal="center"/>
      <protection locked="0"/>
    </xf>
    <xf numFmtId="1" fontId="27" fillId="6" borderId="2" xfId="0" applyNumberFormat="1" applyFont="1" applyFill="1" applyBorder="1" applyAlignment="1" applyProtection="1">
      <alignment horizontal="center"/>
      <protection locked="0"/>
    </xf>
    <xf numFmtId="41" fontId="47" fillId="7" borderId="58" xfId="0" applyNumberFormat="1" applyFont="1" applyFill="1" applyBorder="1" applyAlignment="1" applyProtection="1">
      <alignment horizontal="center" wrapText="1"/>
    </xf>
    <xf numFmtId="41" fontId="47" fillId="7" borderId="56" xfId="0" applyNumberFormat="1" applyFont="1" applyFill="1" applyBorder="1" applyAlignment="1" applyProtection="1">
      <alignment horizontal="center" wrapText="1"/>
    </xf>
    <xf numFmtId="41" fontId="47" fillId="7" borderId="57" xfId="0" applyNumberFormat="1" applyFont="1" applyFill="1" applyBorder="1" applyAlignment="1" applyProtection="1">
      <alignment horizontal="center" wrapText="1"/>
    </xf>
    <xf numFmtId="41" fontId="47" fillId="6" borderId="56" xfId="0" applyNumberFormat="1" applyFont="1" applyFill="1" applyBorder="1" applyAlignment="1" applyProtection="1">
      <alignment horizontal="center"/>
      <protection locked="0"/>
    </xf>
    <xf numFmtId="41" fontId="68" fillId="7" borderId="16" xfId="0" applyNumberFormat="1" applyFont="1" applyFill="1" applyBorder="1" applyAlignment="1" applyProtection="1">
      <alignment horizontal="center"/>
    </xf>
    <xf numFmtId="0" fontId="27" fillId="0" borderId="2" xfId="0" applyFont="1" applyBorder="1" applyAlignment="1" applyProtection="1">
      <alignment horizontal="center"/>
    </xf>
    <xf numFmtId="0" fontId="27" fillId="0" borderId="1" xfId="0" applyFont="1" applyBorder="1" applyAlignment="1" applyProtection="1">
      <alignment horizontal="center"/>
    </xf>
    <xf numFmtId="0" fontId="31" fillId="0" borderId="70" xfId="0" applyFont="1" applyBorder="1" applyAlignment="1" applyProtection="1">
      <alignment horizontal="center" vertical="center"/>
    </xf>
    <xf numFmtId="0" fontId="31" fillId="0" borderId="30" xfId="0" applyFont="1" applyBorder="1" applyAlignment="1" applyProtection="1">
      <alignment horizontal="center" vertical="center"/>
    </xf>
    <xf numFmtId="0" fontId="31" fillId="0" borderId="31" xfId="0" applyFont="1" applyBorder="1" applyAlignment="1" applyProtection="1">
      <alignment horizontal="center" vertical="center"/>
    </xf>
    <xf numFmtId="0" fontId="31" fillId="0" borderId="71"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32" xfId="0" applyFont="1" applyBorder="1" applyAlignment="1" applyProtection="1">
      <alignment horizontal="center" vertical="center"/>
    </xf>
    <xf numFmtId="0" fontId="31" fillId="0" borderId="53" xfId="0" applyFont="1" applyBorder="1" applyAlignment="1" applyProtection="1">
      <alignment horizontal="center" vertical="center"/>
    </xf>
    <xf numFmtId="0" fontId="31" fillId="0" borderId="26" xfId="0" applyFont="1" applyBorder="1" applyAlignment="1" applyProtection="1">
      <alignment horizontal="center" vertical="center"/>
    </xf>
    <xf numFmtId="0" fontId="31" fillId="0" borderId="54" xfId="0" applyFont="1" applyBorder="1" applyAlignment="1" applyProtection="1">
      <alignment horizontal="center" vertical="center"/>
    </xf>
    <xf numFmtId="0" fontId="31" fillId="0" borderId="18" xfId="5" applyFont="1" applyBorder="1" applyAlignment="1" applyProtection="1">
      <alignment horizontal="center"/>
    </xf>
    <xf numFmtId="0" fontId="31" fillId="0" borderId="19" xfId="5" applyFont="1" applyBorder="1" applyAlignment="1" applyProtection="1">
      <alignment horizontal="center"/>
    </xf>
    <xf numFmtId="0" fontId="31" fillId="0" borderId="35" xfId="5" applyFont="1" applyBorder="1" applyAlignment="1" applyProtection="1">
      <alignment horizontal="center"/>
    </xf>
    <xf numFmtId="1" fontId="27" fillId="5" borderId="60" xfId="0" applyNumberFormat="1" applyFont="1" applyFill="1" applyBorder="1" applyAlignment="1" applyProtection="1">
      <alignment horizontal="center"/>
    </xf>
    <xf numFmtId="1" fontId="27" fillId="5" borderId="1" xfId="0" applyNumberFormat="1" applyFont="1" applyFill="1" applyBorder="1" applyAlignment="1" applyProtection="1">
      <alignment horizontal="center"/>
    </xf>
    <xf numFmtId="1" fontId="27" fillId="5" borderId="61" xfId="0" applyNumberFormat="1" applyFont="1" applyFill="1" applyBorder="1" applyAlignment="1" applyProtection="1">
      <alignment horizontal="center"/>
    </xf>
    <xf numFmtId="1" fontId="27" fillId="6" borderId="66" xfId="0" applyNumberFormat="1" applyFont="1" applyFill="1" applyBorder="1" applyAlignment="1" applyProtection="1">
      <alignment horizontal="center"/>
      <protection locked="0"/>
    </xf>
    <xf numFmtId="1" fontId="27" fillId="6" borderId="16" xfId="0" applyNumberFormat="1" applyFont="1" applyFill="1" applyBorder="1" applyAlignment="1" applyProtection="1">
      <alignment horizontal="center"/>
      <protection locked="0"/>
    </xf>
    <xf numFmtId="1" fontId="27" fillId="6" borderId="65" xfId="0" applyNumberFormat="1" applyFont="1" applyFill="1" applyBorder="1" applyAlignment="1" applyProtection="1">
      <alignment horizontal="center"/>
      <protection locked="0"/>
    </xf>
    <xf numFmtId="1" fontId="27" fillId="6" borderId="68" xfId="0" applyNumberFormat="1" applyFont="1" applyFill="1" applyBorder="1" applyAlignment="1" applyProtection="1">
      <alignment horizontal="center"/>
      <protection locked="0"/>
    </xf>
    <xf numFmtId="1" fontId="27" fillId="6" borderId="10" xfId="0" applyNumberFormat="1" applyFont="1" applyFill="1" applyBorder="1" applyAlignment="1" applyProtection="1">
      <alignment horizontal="center"/>
      <protection locked="0"/>
    </xf>
    <xf numFmtId="1" fontId="27" fillId="6" borderId="69" xfId="0" applyNumberFormat="1" applyFont="1" applyFill="1" applyBorder="1" applyAlignment="1" applyProtection="1">
      <alignment horizontal="center"/>
      <protection locked="0"/>
    </xf>
    <xf numFmtId="10" fontId="27" fillId="6" borderId="1" xfId="0" applyNumberFormat="1" applyFont="1" applyFill="1" applyBorder="1" applyAlignment="1" applyProtection="1">
      <alignment horizontal="center"/>
      <protection locked="0"/>
    </xf>
    <xf numFmtId="10" fontId="27" fillId="6" borderId="6" xfId="0" applyNumberFormat="1" applyFont="1" applyFill="1" applyBorder="1" applyAlignment="1" applyProtection="1">
      <alignment horizontal="center"/>
      <protection locked="0"/>
    </xf>
    <xf numFmtId="1" fontId="27" fillId="6" borderId="62" xfId="0" applyNumberFormat="1" applyFont="1" applyFill="1" applyBorder="1" applyAlignment="1" applyProtection="1">
      <alignment horizontal="center"/>
      <protection locked="0"/>
    </xf>
    <xf numFmtId="1" fontId="27" fillId="6" borderId="8" xfId="0" applyNumberFormat="1" applyFont="1" applyFill="1" applyBorder="1" applyAlignment="1" applyProtection="1">
      <alignment horizontal="center"/>
      <protection locked="0"/>
    </xf>
    <xf numFmtId="1" fontId="27" fillId="6" borderId="63" xfId="0" applyNumberFormat="1" applyFont="1" applyFill="1" applyBorder="1" applyAlignment="1" applyProtection="1">
      <alignment horizontal="center"/>
      <protection locked="0"/>
    </xf>
    <xf numFmtId="1" fontId="0" fillId="0" borderId="1" xfId="0" applyNumberFormat="1" applyBorder="1" applyProtection="1">
      <protection locked="0"/>
    </xf>
    <xf numFmtId="1" fontId="0" fillId="0" borderId="6" xfId="0" applyNumberFormat="1" applyBorder="1" applyProtection="1">
      <protection locked="0"/>
    </xf>
    <xf numFmtId="0" fontId="27" fillId="0" borderId="2" xfId="0" applyFont="1" applyBorder="1" applyAlignment="1" applyProtection="1">
      <alignment horizontal="center" wrapText="1"/>
    </xf>
    <xf numFmtId="0" fontId="27" fillId="0" borderId="1" xfId="0" applyFont="1" applyBorder="1" applyAlignment="1" applyProtection="1">
      <alignment horizontal="center" wrapText="1"/>
    </xf>
    <xf numFmtId="49" fontId="27" fillId="6" borderId="8" xfId="0" applyNumberFormat="1" applyFont="1" applyFill="1" applyBorder="1" applyAlignment="1" applyProtection="1">
      <alignment horizontal="center"/>
      <protection locked="0"/>
    </xf>
    <xf numFmtId="49" fontId="27" fillId="6" borderId="10" xfId="0" applyNumberFormat="1" applyFont="1" applyFill="1" applyBorder="1" applyAlignment="1" applyProtection="1">
      <alignment horizontal="center"/>
      <protection locked="0"/>
    </xf>
    <xf numFmtId="49" fontId="27" fillId="6" borderId="3" xfId="0" applyNumberFormat="1" applyFont="1" applyFill="1" applyBorder="1" applyAlignment="1" applyProtection="1">
      <alignment horizontal="center"/>
      <protection locked="0"/>
    </xf>
    <xf numFmtId="0" fontId="27" fillId="0" borderId="64" xfId="0" applyFont="1" applyBorder="1" applyAlignment="1" applyProtection="1">
      <alignment horizontal="center" wrapText="1"/>
    </xf>
    <xf numFmtId="0" fontId="27" fillId="0" borderId="16" xfId="0" applyFont="1" applyBorder="1" applyAlignment="1" applyProtection="1">
      <alignment horizontal="center" wrapText="1"/>
    </xf>
    <xf numFmtId="0" fontId="27" fillId="0" borderId="65" xfId="0" applyFont="1" applyBorder="1" applyAlignment="1" applyProtection="1">
      <alignment horizontal="center" wrapText="1"/>
    </xf>
    <xf numFmtId="0" fontId="0" fillId="0" borderId="67" xfId="0" applyBorder="1" applyAlignment="1" applyProtection="1">
      <alignment horizontal="center"/>
    </xf>
    <xf numFmtId="1" fontId="27" fillId="6" borderId="64" xfId="0" applyNumberFormat="1" applyFont="1" applyFill="1" applyBorder="1" applyAlignment="1" applyProtection="1">
      <alignment horizontal="center"/>
    </xf>
    <xf numFmtId="1" fontId="27" fillId="6" borderId="67" xfId="0" applyNumberFormat="1" applyFont="1" applyFill="1" applyBorder="1" applyAlignment="1" applyProtection="1">
      <alignment horizontal="center"/>
    </xf>
    <xf numFmtId="1" fontId="27" fillId="6" borderId="3" xfId="0" applyNumberFormat="1" applyFont="1" applyFill="1" applyBorder="1" applyAlignment="1" applyProtection="1">
      <alignment horizontal="center" wrapText="1"/>
      <protection locked="0"/>
    </xf>
    <xf numFmtId="1" fontId="27" fillId="6" borderId="3" xfId="0" applyNumberFormat="1" applyFont="1" applyFill="1" applyBorder="1" applyAlignment="1" applyProtection="1">
      <alignment horizontal="center"/>
      <protection locked="0"/>
    </xf>
    <xf numFmtId="168" fontId="27" fillId="6" borderId="7" xfId="3" applyNumberFormat="1" applyFont="1" applyFill="1" applyBorder="1" applyAlignment="1" applyProtection="1">
      <alignment horizontal="center"/>
      <protection locked="0"/>
    </xf>
    <xf numFmtId="168" fontId="27" fillId="6" borderId="8" xfId="3" applyNumberFormat="1" applyFont="1" applyFill="1" applyBorder="1" applyAlignment="1" applyProtection="1">
      <alignment horizontal="center"/>
      <protection locked="0"/>
    </xf>
    <xf numFmtId="168" fontId="27" fillId="6" borderId="13" xfId="3" applyNumberFormat="1" applyFont="1" applyFill="1" applyBorder="1" applyAlignment="1" applyProtection="1">
      <alignment horizontal="center"/>
      <protection locked="0"/>
    </xf>
    <xf numFmtId="168" fontId="27" fillId="6" borderId="9" xfId="3" applyNumberFormat="1" applyFont="1" applyFill="1" applyBorder="1" applyAlignment="1" applyProtection="1">
      <alignment horizontal="center"/>
      <protection locked="0"/>
    </xf>
    <xf numFmtId="168" fontId="27" fillId="6" borderId="10" xfId="3" applyNumberFormat="1" applyFont="1" applyFill="1" applyBorder="1" applyAlignment="1" applyProtection="1">
      <alignment horizontal="center"/>
      <protection locked="0"/>
    </xf>
    <xf numFmtId="168" fontId="27" fillId="6" borderId="11" xfId="3" applyNumberFormat="1" applyFont="1" applyFill="1" applyBorder="1" applyAlignment="1" applyProtection="1">
      <alignment horizontal="center"/>
      <protection locked="0"/>
    </xf>
    <xf numFmtId="0" fontId="31" fillId="0" borderId="7" xfId="0" applyFont="1" applyBorder="1" applyAlignment="1" applyProtection="1">
      <alignment horizontal="center" vertical="distributed"/>
    </xf>
    <xf numFmtId="0" fontId="31" fillId="0" borderId="8" xfId="0" applyFont="1" applyBorder="1" applyAlignment="1" applyProtection="1">
      <alignment horizontal="center" vertical="distributed"/>
    </xf>
    <xf numFmtId="0" fontId="31" fillId="0" borderId="13" xfId="0" applyFont="1" applyBorder="1" applyAlignment="1" applyProtection="1">
      <alignment horizontal="center" vertical="distributed"/>
    </xf>
    <xf numFmtId="0" fontId="31" fillId="0" borderId="9" xfId="0" applyFont="1" applyBorder="1" applyAlignment="1" applyProtection="1">
      <alignment horizontal="center" vertical="distributed"/>
    </xf>
    <xf numFmtId="0" fontId="31" fillId="0" borderId="10" xfId="0" applyFont="1" applyBorder="1" applyAlignment="1" applyProtection="1">
      <alignment horizontal="center" vertical="distributed"/>
    </xf>
    <xf numFmtId="0" fontId="31" fillId="0" borderId="11" xfId="0" applyFont="1" applyBorder="1" applyAlignment="1" applyProtection="1">
      <alignment horizontal="center" vertical="distributed"/>
    </xf>
    <xf numFmtId="0" fontId="31" fillId="0" borderId="7" xfId="0" applyFont="1" applyBorder="1" applyAlignment="1" applyProtection="1">
      <alignment horizontal="center" vertical="center" wrapText="1"/>
    </xf>
    <xf numFmtId="0" fontId="31" fillId="0" borderId="8" xfId="0" applyFont="1" applyBorder="1" applyAlignment="1" applyProtection="1">
      <alignment horizontal="center" vertical="center" wrapText="1"/>
    </xf>
    <xf numFmtId="0" fontId="0" fillId="0" borderId="8" xfId="0" applyBorder="1" applyAlignment="1">
      <alignment vertical="center"/>
    </xf>
    <xf numFmtId="0" fontId="0" fillId="0" borderId="13" xfId="0" applyBorder="1" applyAlignment="1">
      <alignment vertical="center"/>
    </xf>
    <xf numFmtId="0" fontId="31" fillId="0" borderId="9" xfId="0" applyFont="1" applyBorder="1" applyAlignment="1" applyProtection="1">
      <alignment horizontal="center" vertical="center" wrapText="1"/>
    </xf>
    <xf numFmtId="0" fontId="31" fillId="0" borderId="10" xfId="0" applyFont="1" applyBorder="1" applyAlignment="1" applyProtection="1">
      <alignment horizontal="center" vertical="center" wrapText="1"/>
    </xf>
    <xf numFmtId="0" fontId="0" fillId="0" borderId="10" xfId="0" applyBorder="1" applyAlignment="1">
      <alignment vertical="center"/>
    </xf>
    <xf numFmtId="0" fontId="0" fillId="0" borderId="11" xfId="0" applyBorder="1" applyAlignment="1">
      <alignment vertical="center"/>
    </xf>
    <xf numFmtId="49" fontId="27" fillId="0" borderId="2" xfId="0" applyNumberFormat="1" applyFont="1" applyFill="1" applyBorder="1" applyAlignment="1" applyProtection="1">
      <alignment horizontal="left" vertical="center"/>
    </xf>
    <xf numFmtId="49" fontId="27" fillId="0" borderId="1" xfId="0" applyNumberFormat="1" applyFont="1" applyFill="1" applyBorder="1" applyAlignment="1" applyProtection="1">
      <alignment horizontal="left" vertical="center"/>
    </xf>
    <xf numFmtId="49" fontId="27" fillId="0" borderId="6" xfId="0" applyNumberFormat="1" applyFont="1" applyFill="1" applyBorder="1" applyAlignment="1" applyProtection="1">
      <alignment horizontal="left" vertical="center"/>
    </xf>
    <xf numFmtId="0" fontId="27" fillId="6" borderId="3" xfId="0" applyNumberFormat="1" applyFont="1" applyFill="1" applyBorder="1" applyAlignment="1" applyProtection="1">
      <alignment horizontal="center" wrapText="1"/>
      <protection locked="0"/>
    </xf>
    <xf numFmtId="0" fontId="31" fillId="0" borderId="13"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0" fontId="27" fillId="6" borderId="2" xfId="0" applyNumberFormat="1" applyFont="1" applyFill="1" applyBorder="1" applyAlignment="1" applyProtection="1">
      <alignment horizontal="center" wrapText="1"/>
      <protection locked="0"/>
    </xf>
    <xf numFmtId="0" fontId="27" fillId="6" borderId="1" xfId="0" applyNumberFormat="1" applyFont="1" applyFill="1" applyBorder="1" applyAlignment="1" applyProtection="1">
      <alignment horizontal="center" wrapText="1"/>
      <protection locked="0"/>
    </xf>
    <xf numFmtId="0" fontId="27" fillId="6" borderId="6" xfId="0" applyNumberFormat="1" applyFont="1" applyFill="1" applyBorder="1" applyAlignment="1" applyProtection="1">
      <alignment horizontal="center" wrapText="1"/>
      <protection locked="0"/>
    </xf>
    <xf numFmtId="0" fontId="0" fillId="0" borderId="8" xfId="0" applyFill="1" applyBorder="1" applyAlignment="1" applyProtection="1">
      <alignment horizontal="left"/>
    </xf>
    <xf numFmtId="0" fontId="0" fillId="0" borderId="9" xfId="0" applyFill="1" applyBorder="1" applyAlignment="1" applyProtection="1">
      <alignment horizontal="left"/>
    </xf>
    <xf numFmtId="0" fontId="0" fillId="0" borderId="10" xfId="0" applyFill="1" applyBorder="1" applyAlignment="1" applyProtection="1">
      <alignment horizontal="left"/>
    </xf>
    <xf numFmtId="1" fontId="27" fillId="5" borderId="62" xfId="0" applyNumberFormat="1" applyFont="1" applyFill="1" applyBorder="1" applyAlignment="1" applyProtection="1">
      <alignment horizontal="center"/>
    </xf>
    <xf numFmtId="1" fontId="27" fillId="5" borderId="8" xfId="0" applyNumberFormat="1" applyFont="1" applyFill="1" applyBorder="1" applyAlignment="1" applyProtection="1">
      <alignment horizontal="center"/>
    </xf>
    <xf numFmtId="1" fontId="27" fillId="5" borderId="63" xfId="0" applyNumberFormat="1" applyFont="1" applyFill="1" applyBorder="1" applyAlignment="1" applyProtection="1">
      <alignment horizontal="center"/>
    </xf>
    <xf numFmtId="1" fontId="0" fillId="0" borderId="61" xfId="0" applyNumberFormat="1" applyBorder="1" applyProtection="1">
      <protection locked="0"/>
    </xf>
    <xf numFmtId="1" fontId="27" fillId="5" borderId="45" xfId="0" applyNumberFormat="1" applyFont="1" applyFill="1" applyBorder="1" applyAlignment="1" applyProtection="1">
      <alignment horizontal="center"/>
    </xf>
    <xf numFmtId="1" fontId="27" fillId="5" borderId="47" xfId="0" applyNumberFormat="1" applyFont="1" applyFill="1" applyBorder="1" applyAlignment="1" applyProtection="1">
      <alignment horizontal="center"/>
    </xf>
    <xf numFmtId="1" fontId="27" fillId="5" borderId="46" xfId="0" applyNumberFormat="1" applyFont="1" applyFill="1" applyBorder="1" applyAlignment="1" applyProtection="1">
      <alignment horizontal="center"/>
    </xf>
    <xf numFmtId="1" fontId="27" fillId="5" borderId="55" xfId="0" applyNumberFormat="1" applyFont="1" applyFill="1" applyBorder="1" applyAlignment="1" applyProtection="1">
      <alignment horizontal="center"/>
    </xf>
    <xf numFmtId="1" fontId="0" fillId="0" borderId="56" xfId="0" applyNumberFormat="1" applyBorder="1" applyProtection="1"/>
    <xf numFmtId="1" fontId="0" fillId="0" borderId="57" xfId="0" applyNumberFormat="1" applyBorder="1" applyProtection="1"/>
    <xf numFmtId="1" fontId="27" fillId="5" borderId="58" xfId="0" applyNumberFormat="1" applyFont="1" applyFill="1" applyBorder="1" applyAlignment="1" applyProtection="1">
      <alignment horizontal="center"/>
    </xf>
    <xf numFmtId="1" fontId="27" fillId="5" borderId="56" xfId="0" applyNumberFormat="1" applyFont="1" applyFill="1" applyBorder="1" applyAlignment="1" applyProtection="1">
      <alignment horizontal="center"/>
    </xf>
    <xf numFmtId="1" fontId="27" fillId="5" borderId="59" xfId="0" applyNumberFormat="1" applyFont="1" applyFill="1" applyBorder="1" applyAlignment="1" applyProtection="1">
      <alignment horizontal="center"/>
    </xf>
    <xf numFmtId="4" fontId="27" fillId="6" borderId="3" xfId="0" applyNumberFormat="1" applyFont="1" applyFill="1" applyBorder="1" applyAlignment="1" applyProtection="1">
      <alignment horizontal="center" wrapText="1"/>
      <protection locked="0"/>
    </xf>
    <xf numFmtId="49" fontId="31" fillId="0" borderId="3" xfId="0" applyNumberFormat="1" applyFont="1" applyBorder="1" applyAlignment="1" applyProtection="1">
      <alignment horizontal="center" vertical="center"/>
    </xf>
    <xf numFmtId="1" fontId="31" fillId="5" borderId="45" xfId="0" applyNumberFormat="1" applyFont="1" applyFill="1" applyBorder="1" applyAlignment="1" applyProtection="1">
      <alignment horizontal="center"/>
    </xf>
    <xf numFmtId="1" fontId="31" fillId="5" borderId="47" xfId="0" applyNumberFormat="1" applyFont="1" applyFill="1" applyBorder="1" applyAlignment="1" applyProtection="1">
      <alignment horizontal="center"/>
    </xf>
    <xf numFmtId="1" fontId="31" fillId="5" borderId="46" xfId="0" applyNumberFormat="1" applyFont="1" applyFill="1" applyBorder="1" applyAlignment="1" applyProtection="1">
      <alignment horizontal="center"/>
    </xf>
    <xf numFmtId="0" fontId="27" fillId="0" borderId="7" xfId="0" applyFont="1" applyBorder="1" applyAlignment="1" applyProtection="1">
      <alignment horizontal="center" wrapText="1"/>
    </xf>
    <xf numFmtId="0" fontId="27" fillId="0" borderId="8" xfId="0" applyFont="1" applyBorder="1" applyAlignment="1" applyProtection="1">
      <alignment horizontal="center" wrapText="1"/>
    </xf>
    <xf numFmtId="1" fontId="27" fillId="6" borderId="13" xfId="0" applyNumberFormat="1" applyFont="1" applyFill="1" applyBorder="1" applyAlignment="1" applyProtection="1">
      <alignment horizontal="center"/>
      <protection locked="0"/>
    </xf>
    <xf numFmtId="1" fontId="27" fillId="6" borderId="7" xfId="0" applyNumberFormat="1" applyFont="1" applyFill="1" applyBorder="1" applyAlignment="1" applyProtection="1">
      <alignment horizontal="center"/>
      <protection locked="0"/>
    </xf>
    <xf numFmtId="0" fontId="27" fillId="6" borderId="3" xfId="0" applyFont="1" applyFill="1" applyBorder="1" applyAlignment="1" applyProtection="1">
      <alignment horizontal="center"/>
      <protection locked="0"/>
    </xf>
    <xf numFmtId="0" fontId="31" fillId="0" borderId="3" xfId="0" applyFont="1" applyBorder="1" applyAlignment="1" applyProtection="1">
      <alignment horizontal="center" vertical="center" wrapText="1"/>
    </xf>
    <xf numFmtId="0" fontId="27" fillId="6" borderId="3" xfId="0" applyNumberFormat="1" applyFont="1" applyFill="1" applyBorder="1" applyAlignment="1" applyProtection="1">
      <alignment horizontal="center"/>
      <protection locked="0"/>
    </xf>
    <xf numFmtId="0" fontId="27" fillId="6" borderId="2" xfId="3" applyNumberFormat="1" applyFont="1" applyFill="1" applyBorder="1" applyAlignment="1" applyProtection="1">
      <alignment horizontal="center"/>
      <protection locked="0"/>
    </xf>
    <xf numFmtId="0" fontId="27" fillId="6" borderId="1" xfId="3" applyNumberFormat="1" applyFont="1" applyFill="1" applyBorder="1" applyAlignment="1" applyProtection="1">
      <alignment horizontal="center"/>
      <protection locked="0"/>
    </xf>
    <xf numFmtId="0" fontId="27" fillId="6" borderId="6" xfId="3" applyNumberFormat="1" applyFont="1" applyFill="1" applyBorder="1" applyAlignment="1" applyProtection="1">
      <alignment horizontal="center"/>
      <protection locked="0"/>
    </xf>
    <xf numFmtId="4" fontId="27" fillId="6" borderId="3" xfId="3" applyNumberFormat="1" applyFont="1" applyFill="1" applyBorder="1" applyAlignment="1" applyProtection="1">
      <alignment horizontal="center"/>
      <protection locked="0"/>
    </xf>
    <xf numFmtId="49" fontId="27" fillId="6" borderId="2" xfId="0" applyNumberFormat="1" applyFont="1" applyFill="1" applyBorder="1" applyAlignment="1" applyProtection="1">
      <alignment horizontal="center"/>
      <protection locked="0"/>
    </xf>
    <xf numFmtId="49" fontId="27" fillId="6" borderId="1" xfId="0" applyNumberFormat="1" applyFont="1" applyFill="1" applyBorder="1" applyAlignment="1" applyProtection="1">
      <alignment horizontal="center"/>
      <protection locked="0"/>
    </xf>
    <xf numFmtId="49" fontId="27" fillId="6" borderId="6" xfId="0" applyNumberFormat="1" applyFont="1" applyFill="1" applyBorder="1" applyAlignment="1" applyProtection="1">
      <alignment horizontal="center"/>
      <protection locked="0"/>
    </xf>
    <xf numFmtId="0" fontId="31" fillId="0" borderId="2" xfId="0" applyFont="1" applyBorder="1" applyAlignment="1" applyProtection="1">
      <alignment horizontal="right"/>
    </xf>
    <xf numFmtId="0" fontId="31" fillId="0" borderId="1" xfId="0" applyFont="1" applyBorder="1" applyAlignment="1" applyProtection="1">
      <alignment horizontal="right"/>
    </xf>
    <xf numFmtId="0" fontId="31" fillId="0" borderId="6" xfId="0" applyFont="1" applyBorder="1" applyAlignment="1" applyProtection="1">
      <alignment horizontal="right"/>
    </xf>
    <xf numFmtId="168" fontId="27" fillId="0" borderId="2" xfId="3" applyNumberFormat="1" applyFont="1" applyFill="1" applyBorder="1" applyAlignment="1" applyProtection="1">
      <alignment horizontal="center"/>
    </xf>
    <xf numFmtId="168" fontId="27" fillId="0" borderId="1" xfId="3" applyNumberFormat="1" applyFont="1" applyFill="1" applyBorder="1" applyAlignment="1" applyProtection="1">
      <alignment horizontal="center"/>
    </xf>
    <xf numFmtId="168" fontId="0" fillId="0" borderId="1" xfId="0" applyNumberFormat="1" applyBorder="1" applyAlignment="1">
      <alignment horizontal="center"/>
    </xf>
    <xf numFmtId="168" fontId="0" fillId="0" borderId="6" xfId="0" applyNumberFormat="1" applyBorder="1" applyAlignment="1">
      <alignment horizontal="center"/>
    </xf>
    <xf numFmtId="0" fontId="31" fillId="0" borderId="8" xfId="0" applyFont="1" applyBorder="1" applyAlignment="1" applyProtection="1">
      <alignment horizontal="center" wrapText="1"/>
    </xf>
    <xf numFmtId="0" fontId="31" fillId="0" borderId="13" xfId="0" applyFont="1" applyBorder="1" applyAlignment="1" applyProtection="1">
      <alignment horizontal="center" wrapText="1"/>
    </xf>
    <xf numFmtId="0" fontId="31" fillId="0" borderId="9" xfId="0" applyFont="1" applyBorder="1" applyAlignment="1" applyProtection="1">
      <alignment horizontal="center" wrapText="1"/>
    </xf>
    <xf numFmtId="0" fontId="31" fillId="0" borderId="10" xfId="0" applyFont="1" applyBorder="1" applyAlignment="1" applyProtection="1">
      <alignment horizontal="center" wrapText="1"/>
    </xf>
    <xf numFmtId="0" fontId="31" fillId="0" borderId="11" xfId="0" applyFont="1" applyBorder="1" applyAlignment="1" applyProtection="1">
      <alignment horizontal="center" wrapText="1"/>
    </xf>
    <xf numFmtId="168" fontId="27" fillId="5" borderId="2" xfId="0" applyNumberFormat="1" applyFont="1" applyFill="1" applyBorder="1" applyAlignment="1" applyProtection="1">
      <alignment horizontal="center"/>
    </xf>
    <xf numFmtId="168" fontId="27" fillId="5" borderId="1" xfId="0" applyNumberFormat="1" applyFont="1" applyFill="1" applyBorder="1" applyAlignment="1" applyProtection="1">
      <alignment horizontal="center"/>
    </xf>
    <xf numFmtId="0" fontId="27" fillId="7" borderId="6" xfId="0" applyFont="1" applyFill="1" applyBorder="1" applyAlignment="1" applyProtection="1">
      <alignment horizontal="center"/>
    </xf>
    <xf numFmtId="0" fontId="27" fillId="0" borderId="7" xfId="0" applyFont="1" applyFill="1" applyBorder="1" applyAlignment="1" applyProtection="1">
      <alignment horizontal="left" wrapText="1"/>
    </xf>
    <xf numFmtId="0" fontId="0" fillId="0" borderId="8" xfId="0" applyFill="1" applyBorder="1" applyAlignment="1" applyProtection="1">
      <alignment horizontal="left" wrapText="1"/>
    </xf>
    <xf numFmtId="0" fontId="0" fillId="0" borderId="8" xfId="0" applyBorder="1" applyAlignment="1">
      <alignment wrapText="1"/>
    </xf>
    <xf numFmtId="0" fontId="0" fillId="0" borderId="13" xfId="0" applyBorder="1" applyAlignment="1">
      <alignment wrapText="1"/>
    </xf>
    <xf numFmtId="0" fontId="0" fillId="0" borderId="9" xfId="0" applyFill="1" applyBorder="1" applyAlignment="1" applyProtection="1">
      <alignment horizontal="left" wrapText="1"/>
    </xf>
    <xf numFmtId="0" fontId="0" fillId="0" borderId="10" xfId="0" applyFill="1" applyBorder="1" applyAlignment="1" applyProtection="1">
      <alignment horizontal="left" wrapText="1"/>
    </xf>
    <xf numFmtId="0" fontId="0" fillId="0" borderId="10" xfId="0" applyBorder="1" applyAlignment="1">
      <alignment wrapText="1"/>
    </xf>
    <xf numFmtId="0" fontId="0" fillId="0" borderId="11" xfId="0" applyBorder="1" applyAlignment="1">
      <alignment wrapText="1"/>
    </xf>
    <xf numFmtId="3" fontId="27" fillId="6" borderId="7" xfId="0" applyNumberFormat="1" applyFont="1" applyFill="1" applyBorder="1" applyAlignment="1" applyProtection="1">
      <alignment horizontal="center"/>
      <protection locked="0"/>
    </xf>
    <xf numFmtId="3" fontId="27" fillId="6" borderId="8" xfId="0" applyNumberFormat="1" applyFont="1" applyFill="1" applyBorder="1" applyAlignment="1" applyProtection="1">
      <alignment horizontal="center"/>
      <protection locked="0"/>
    </xf>
    <xf numFmtId="3" fontId="27" fillId="6" borderId="13" xfId="0" applyNumberFormat="1" applyFont="1" applyFill="1" applyBorder="1" applyAlignment="1" applyProtection="1">
      <alignment horizontal="center"/>
      <protection locked="0"/>
    </xf>
    <xf numFmtId="3" fontId="27" fillId="6" borderId="9" xfId="0" applyNumberFormat="1" applyFont="1" applyFill="1" applyBorder="1" applyAlignment="1" applyProtection="1">
      <alignment horizontal="center"/>
      <protection locked="0"/>
    </xf>
    <xf numFmtId="3" fontId="27" fillId="6" borderId="10" xfId="0" applyNumberFormat="1" applyFont="1" applyFill="1" applyBorder="1" applyAlignment="1" applyProtection="1">
      <alignment horizontal="center"/>
      <protection locked="0"/>
    </xf>
    <xf numFmtId="3" fontId="27" fillId="6" borderId="11" xfId="0" applyNumberFormat="1" applyFont="1" applyFill="1" applyBorder="1" applyAlignment="1" applyProtection="1">
      <alignment horizontal="center"/>
      <protection locked="0"/>
    </xf>
    <xf numFmtId="49" fontId="27" fillId="6" borderId="7" xfId="3" applyNumberFormat="1" applyFont="1" applyFill="1" applyBorder="1" applyAlignment="1" applyProtection="1">
      <alignment horizontal="center"/>
      <protection locked="0"/>
    </xf>
    <xf numFmtId="49" fontId="27" fillId="6" borderId="8" xfId="3" applyNumberFormat="1" applyFont="1" applyFill="1" applyBorder="1" applyAlignment="1" applyProtection="1">
      <alignment horizontal="center"/>
      <protection locked="0"/>
    </xf>
    <xf numFmtId="49" fontId="27" fillId="6" borderId="13" xfId="3" applyNumberFormat="1" applyFont="1" applyFill="1" applyBorder="1" applyAlignment="1" applyProtection="1">
      <alignment horizontal="center"/>
      <protection locked="0"/>
    </xf>
    <xf numFmtId="49" fontId="27" fillId="6" borderId="9" xfId="3" applyNumberFormat="1" applyFont="1" applyFill="1" applyBorder="1" applyAlignment="1" applyProtection="1">
      <alignment horizontal="center"/>
      <protection locked="0"/>
    </xf>
    <xf numFmtId="49" fontId="27" fillId="6" borderId="10" xfId="3" applyNumberFormat="1" applyFont="1" applyFill="1" applyBorder="1" applyAlignment="1" applyProtection="1">
      <alignment horizontal="center"/>
      <protection locked="0"/>
    </xf>
    <xf numFmtId="49" fontId="27" fillId="6" borderId="11" xfId="3" applyNumberFormat="1" applyFont="1" applyFill="1" applyBorder="1" applyAlignment="1" applyProtection="1">
      <alignment horizontal="center"/>
      <protection locked="0"/>
    </xf>
    <xf numFmtId="166" fontId="27" fillId="6" borderId="3" xfId="7" applyNumberFormat="1" applyFont="1" applyFill="1" applyBorder="1" applyAlignment="1" applyProtection="1">
      <alignment horizontal="center"/>
      <protection locked="0"/>
    </xf>
    <xf numFmtId="0" fontId="31" fillId="0" borderId="5" xfId="0" applyFont="1" applyBorder="1" applyAlignment="1" applyProtection="1">
      <alignment horizontal="center" vertical="center" wrapText="1"/>
    </xf>
    <xf numFmtId="0" fontId="31" fillId="0" borderId="0" xfId="0" applyFont="1" applyBorder="1" applyAlignment="1" applyProtection="1">
      <alignment horizontal="center" vertical="center" wrapText="1"/>
    </xf>
    <xf numFmtId="0" fontId="31" fillId="0" borderId="4" xfId="0" applyFont="1" applyBorder="1" applyAlignment="1" applyProtection="1">
      <alignment horizontal="center" vertical="center" wrapText="1"/>
    </xf>
    <xf numFmtId="169" fontId="27" fillId="6" borderId="7" xfId="0" applyNumberFormat="1" applyFont="1" applyFill="1" applyBorder="1" applyAlignment="1" applyProtection="1">
      <alignment horizontal="center"/>
      <protection locked="0"/>
    </xf>
    <xf numFmtId="169" fontId="27" fillId="6" borderId="8" xfId="0" applyNumberFormat="1" applyFont="1" applyFill="1" applyBorder="1" applyAlignment="1" applyProtection="1">
      <alignment horizontal="center"/>
      <protection locked="0"/>
    </xf>
    <xf numFmtId="169" fontId="27" fillId="6" borderId="13" xfId="0" applyNumberFormat="1" applyFont="1" applyFill="1" applyBorder="1" applyAlignment="1" applyProtection="1">
      <alignment horizontal="center"/>
      <protection locked="0"/>
    </xf>
    <xf numFmtId="169" fontId="27" fillId="6" borderId="9" xfId="0" applyNumberFormat="1" applyFont="1" applyFill="1" applyBorder="1" applyAlignment="1" applyProtection="1">
      <alignment horizontal="center"/>
      <protection locked="0"/>
    </xf>
    <xf numFmtId="169" fontId="27" fillId="6" borderId="10" xfId="0" applyNumberFormat="1" applyFont="1" applyFill="1" applyBorder="1" applyAlignment="1" applyProtection="1">
      <alignment horizontal="center"/>
      <protection locked="0"/>
    </xf>
    <xf numFmtId="169" fontId="27" fillId="6" borderId="11" xfId="0" applyNumberFormat="1" applyFont="1" applyFill="1" applyBorder="1" applyAlignment="1" applyProtection="1">
      <alignment horizontal="center"/>
      <protection locked="0"/>
    </xf>
    <xf numFmtId="44" fontId="31" fillId="0" borderId="7" xfId="3" applyNumberFormat="1" applyFont="1" applyBorder="1" applyAlignment="1" applyProtection="1">
      <alignment horizontal="right"/>
    </xf>
    <xf numFmtId="44" fontId="31" fillId="0" borderId="8" xfId="3" applyNumberFormat="1" applyFont="1" applyBorder="1" applyAlignment="1" applyProtection="1">
      <alignment horizontal="right"/>
    </xf>
    <xf numFmtId="44" fontId="31" fillId="0" borderId="13" xfId="3" applyNumberFormat="1" applyFont="1" applyBorder="1" applyAlignment="1" applyProtection="1">
      <alignment horizontal="right"/>
    </xf>
    <xf numFmtId="44" fontId="31" fillId="0" borderId="9" xfId="3" applyNumberFormat="1" applyFont="1" applyBorder="1" applyAlignment="1" applyProtection="1">
      <alignment horizontal="right"/>
    </xf>
    <xf numFmtId="44" fontId="31" fillId="0" borderId="10" xfId="3" applyNumberFormat="1" applyFont="1" applyBorder="1" applyAlignment="1" applyProtection="1">
      <alignment horizontal="right"/>
    </xf>
    <xf numFmtId="44" fontId="31" fillId="0" borderId="11" xfId="3" applyNumberFormat="1" applyFont="1" applyBorder="1" applyAlignment="1" applyProtection="1">
      <alignment horizontal="right"/>
    </xf>
    <xf numFmtId="0" fontId="27" fillId="2" borderId="3" xfId="0" applyFont="1" applyFill="1" applyBorder="1" applyAlignment="1" applyProtection="1">
      <alignment horizontal="center"/>
    </xf>
    <xf numFmtId="0" fontId="31" fillId="0" borderId="3" xfId="0" applyFont="1" applyFill="1" applyBorder="1" applyAlignment="1" applyProtection="1">
      <alignment horizontal="center" vertical="center" wrapText="1"/>
    </xf>
    <xf numFmtId="0" fontId="27" fillId="6" borderId="3" xfId="0" applyFont="1" applyFill="1" applyBorder="1" applyAlignment="1" applyProtection="1">
      <alignment horizontal="center" wrapText="1"/>
      <protection locked="0"/>
    </xf>
    <xf numFmtId="49" fontId="27" fillId="0" borderId="3" xfId="0" applyNumberFormat="1" applyFont="1" applyFill="1" applyBorder="1" applyAlignment="1" applyProtection="1">
      <alignment horizontal="center"/>
    </xf>
    <xf numFmtId="37" fontId="27" fillId="6" borderId="3" xfId="3" applyNumberFormat="1" applyFont="1" applyFill="1" applyBorder="1" applyAlignment="1" applyProtection="1">
      <alignment horizontal="center"/>
      <protection locked="0"/>
    </xf>
    <xf numFmtId="44" fontId="27" fillId="0" borderId="7" xfId="3" applyNumberFormat="1" applyFont="1" applyFill="1" applyBorder="1" applyAlignment="1" applyProtection="1">
      <alignment horizontal="center"/>
    </xf>
    <xf numFmtId="44" fontId="27" fillId="0" borderId="8" xfId="3" applyNumberFormat="1" applyFont="1" applyFill="1" applyBorder="1" applyAlignment="1" applyProtection="1">
      <alignment horizontal="center"/>
    </xf>
    <xf numFmtId="44" fontId="27" fillId="0" borderId="13" xfId="3" applyNumberFormat="1" applyFont="1" applyFill="1" applyBorder="1" applyAlignment="1" applyProtection="1">
      <alignment horizontal="center"/>
    </xf>
    <xf numFmtId="44" fontId="27" fillId="0" borderId="9" xfId="3" applyNumberFormat="1" applyFont="1" applyFill="1" applyBorder="1" applyAlignment="1" applyProtection="1">
      <alignment horizontal="center"/>
    </xf>
    <xf numFmtId="44" fontId="27" fillId="0" borderId="10" xfId="3" applyNumberFormat="1" applyFont="1" applyFill="1" applyBorder="1" applyAlignment="1" applyProtection="1">
      <alignment horizontal="center"/>
    </xf>
    <xf numFmtId="44" fontId="27" fillId="0" borderId="11" xfId="3" applyNumberFormat="1" applyFont="1" applyFill="1" applyBorder="1" applyAlignment="1" applyProtection="1">
      <alignment horizontal="center"/>
    </xf>
    <xf numFmtId="49" fontId="27" fillId="6" borderId="7" xfId="4" applyNumberFormat="1" applyFont="1" applyFill="1" applyBorder="1" applyAlignment="1" applyProtection="1">
      <alignment horizontal="center"/>
      <protection locked="0"/>
    </xf>
    <xf numFmtId="49" fontId="27" fillId="6" borderId="8" xfId="4" applyNumberFormat="1" applyFont="1" applyFill="1" applyBorder="1" applyAlignment="1" applyProtection="1">
      <alignment horizontal="center"/>
      <protection locked="0"/>
    </xf>
    <xf numFmtId="49" fontId="27" fillId="6" borderId="13" xfId="4" applyNumberFormat="1" applyFont="1" applyFill="1" applyBorder="1" applyAlignment="1" applyProtection="1">
      <alignment horizontal="center"/>
      <protection locked="0"/>
    </xf>
    <xf numFmtId="49" fontId="27" fillId="6" borderId="9" xfId="4" applyNumberFormat="1" applyFont="1" applyFill="1" applyBorder="1" applyAlignment="1" applyProtection="1">
      <alignment horizontal="center"/>
      <protection locked="0"/>
    </xf>
    <xf numFmtId="49" fontId="27" fillId="6" borderId="10" xfId="4" applyNumberFormat="1" applyFont="1" applyFill="1" applyBorder="1" applyAlignment="1" applyProtection="1">
      <alignment horizontal="center"/>
      <protection locked="0"/>
    </xf>
    <xf numFmtId="49" fontId="27" fillId="6" borderId="11" xfId="4" applyNumberFormat="1" applyFont="1" applyFill="1" applyBorder="1" applyAlignment="1" applyProtection="1">
      <alignment horizontal="center"/>
      <protection locked="0"/>
    </xf>
    <xf numFmtId="49" fontId="27" fillId="6" borderId="7" xfId="0" applyNumberFormat="1" applyFont="1" applyFill="1" applyBorder="1" applyAlignment="1" applyProtection="1">
      <alignment horizontal="center"/>
      <protection locked="0"/>
    </xf>
    <xf numFmtId="49" fontId="27" fillId="6" borderId="13" xfId="0" applyNumberFormat="1" applyFont="1" applyFill="1" applyBorder="1" applyAlignment="1" applyProtection="1">
      <alignment horizontal="center"/>
      <protection locked="0"/>
    </xf>
    <xf numFmtId="49" fontId="27" fillId="6" borderId="9" xfId="0" applyNumberFormat="1" applyFont="1" applyFill="1" applyBorder="1" applyAlignment="1" applyProtection="1">
      <alignment horizontal="center"/>
      <protection locked="0"/>
    </xf>
    <xf numFmtId="49" fontId="27" fillId="6" borderId="11" xfId="0" applyNumberFormat="1" applyFont="1" applyFill="1" applyBorder="1" applyAlignment="1" applyProtection="1">
      <alignment horizontal="center"/>
      <protection locked="0"/>
    </xf>
    <xf numFmtId="166" fontId="27" fillId="6" borderId="3" xfId="8" applyNumberFormat="1" applyFont="1" applyFill="1" applyBorder="1" applyAlignment="1" applyProtection="1">
      <alignment horizontal="center"/>
      <protection locked="0"/>
    </xf>
    <xf numFmtId="0" fontId="31" fillId="7" borderId="3" xfId="0" applyFont="1" applyFill="1" applyBorder="1" applyAlignment="1" applyProtection="1">
      <alignment horizontal="center"/>
    </xf>
    <xf numFmtId="168" fontId="27" fillId="0" borderId="2" xfId="3" applyNumberFormat="1" applyFont="1" applyBorder="1" applyAlignment="1" applyProtection="1">
      <alignment horizontal="center"/>
    </xf>
    <xf numFmtId="168" fontId="27" fillId="0" borderId="1" xfId="3" applyNumberFormat="1" applyFont="1" applyBorder="1" applyAlignment="1" applyProtection="1">
      <alignment horizontal="center"/>
    </xf>
    <xf numFmtId="168" fontId="27" fillId="0" borderId="6" xfId="3" applyNumberFormat="1" applyFont="1" applyBorder="1" applyAlignment="1" applyProtection="1">
      <alignment horizontal="center"/>
    </xf>
    <xf numFmtId="0" fontId="31" fillId="0" borderId="1" xfId="0" applyFont="1" applyBorder="1" applyAlignment="1" applyProtection="1">
      <alignment horizontal="left"/>
    </xf>
    <xf numFmtId="0" fontId="31" fillId="0" borderId="6" xfId="0" applyFont="1" applyBorder="1" applyAlignment="1" applyProtection="1">
      <alignment horizontal="left"/>
    </xf>
    <xf numFmtId="0" fontId="27" fillId="0" borderId="3" xfId="3" applyNumberFormat="1" applyFont="1" applyFill="1" applyBorder="1" applyAlignment="1" applyProtection="1">
      <alignment horizontal="center"/>
    </xf>
    <xf numFmtId="44" fontId="27" fillId="6" borderId="7" xfId="3" applyNumberFormat="1" applyFont="1" applyFill="1" applyBorder="1" applyAlignment="1" applyProtection="1">
      <alignment horizontal="right"/>
      <protection locked="0"/>
    </xf>
    <xf numFmtId="44" fontId="27" fillId="6" borderId="8" xfId="3" applyNumberFormat="1" applyFont="1" applyFill="1" applyBorder="1" applyAlignment="1" applyProtection="1">
      <alignment horizontal="right"/>
      <protection locked="0"/>
    </xf>
    <xf numFmtId="44" fontId="27" fillId="6" borderId="13" xfId="3" applyNumberFormat="1" applyFont="1" applyFill="1" applyBorder="1" applyAlignment="1" applyProtection="1">
      <alignment horizontal="right"/>
      <protection locked="0"/>
    </xf>
    <xf numFmtId="44" fontId="27" fillId="6" borderId="9" xfId="3" applyNumberFormat="1" applyFont="1" applyFill="1" applyBorder="1" applyAlignment="1" applyProtection="1">
      <alignment horizontal="right"/>
      <protection locked="0"/>
    </xf>
    <xf numFmtId="44" fontId="27" fillId="6" borderId="10" xfId="3" applyNumberFormat="1" applyFont="1" applyFill="1" applyBorder="1" applyAlignment="1" applyProtection="1">
      <alignment horizontal="right"/>
      <protection locked="0"/>
    </xf>
    <xf numFmtId="44" fontId="27" fillId="6" borderId="11" xfId="3" applyNumberFormat="1" applyFont="1" applyFill="1" applyBorder="1" applyAlignment="1" applyProtection="1">
      <alignment horizontal="right"/>
      <protection locked="0"/>
    </xf>
    <xf numFmtId="37" fontId="27" fillId="0" borderId="3" xfId="3" applyNumberFormat="1" applyFont="1" applyFill="1" applyBorder="1" applyAlignment="1" applyProtection="1">
      <alignment horizontal="center"/>
    </xf>
    <xf numFmtId="168" fontId="27" fillId="5" borderId="6" xfId="0" applyNumberFormat="1" applyFont="1" applyFill="1" applyBorder="1" applyAlignment="1" applyProtection="1">
      <alignment horizontal="center"/>
    </xf>
    <xf numFmtId="0" fontId="33" fillId="0" borderId="5" xfId="0" applyFont="1" applyBorder="1" applyAlignment="1" applyProtection="1">
      <alignment horizontal="center"/>
    </xf>
    <xf numFmtId="0" fontId="0" fillId="0" borderId="0" xfId="0" applyAlignment="1">
      <alignment horizontal="center"/>
    </xf>
    <xf numFmtId="0" fontId="33" fillId="0" borderId="7" xfId="0" applyFont="1" applyBorder="1" applyAlignment="1" applyProtection="1">
      <alignment horizontal="center"/>
    </xf>
    <xf numFmtId="0" fontId="0" fillId="0" borderId="8" xfId="0" applyBorder="1" applyAlignment="1">
      <alignment horizontal="center"/>
    </xf>
    <xf numFmtId="0" fontId="28" fillId="0" borderId="0" xfId="0" applyFont="1" applyBorder="1" applyAlignment="1" applyProtection="1">
      <alignment horizontal="left"/>
    </xf>
    <xf numFmtId="0" fontId="28" fillId="0" borderId="10" xfId="0" applyFont="1" applyBorder="1" applyAlignment="1" applyProtection="1">
      <alignment horizontal="left"/>
    </xf>
    <xf numFmtId="0" fontId="28" fillId="6" borderId="0" xfId="0" applyFont="1" applyFill="1" applyBorder="1" applyAlignment="1" applyProtection="1">
      <alignment horizontal="left"/>
      <protection locked="0"/>
    </xf>
    <xf numFmtId="0" fontId="11" fillId="0" borderId="8" xfId="0" applyFont="1" applyBorder="1" applyAlignment="1">
      <alignment horizontal="center"/>
    </xf>
    <xf numFmtId="0" fontId="11" fillId="0" borderId="0" xfId="0" applyFont="1" applyAlignment="1">
      <alignment horizontal="center"/>
    </xf>
    <xf numFmtId="0" fontId="28" fillId="0" borderId="10" xfId="0" applyFont="1" applyFill="1" applyBorder="1" applyAlignment="1" applyProtection="1">
      <alignment horizontal="left"/>
    </xf>
    <xf numFmtId="0" fontId="29" fillId="0" borderId="9" xfId="0" applyFont="1" applyBorder="1" applyAlignment="1" applyProtection="1">
      <alignment horizontal="center" vertical="center"/>
    </xf>
    <xf numFmtId="0" fontId="0" fillId="0" borderId="10" xfId="0" applyBorder="1" applyAlignment="1" applyProtection="1"/>
    <xf numFmtId="0" fontId="0" fillId="0" borderId="11" xfId="0" applyBorder="1" applyAlignment="1" applyProtection="1"/>
    <xf numFmtId="0" fontId="42" fillId="2" borderId="50" xfId="0" applyFont="1" applyFill="1" applyBorder="1" applyAlignment="1" applyProtection="1">
      <alignment horizontal="center"/>
    </xf>
    <xf numFmtId="0" fontId="42" fillId="2" borderId="75" xfId="0" applyFont="1" applyFill="1" applyBorder="1" applyAlignment="1" applyProtection="1">
      <alignment horizontal="center"/>
    </xf>
    <xf numFmtId="0" fontId="28" fillId="0" borderId="8" xfId="0" applyFont="1" applyFill="1" applyBorder="1" applyAlignment="1" applyProtection="1">
      <alignment horizontal="left"/>
    </xf>
    <xf numFmtId="0" fontId="33" fillId="0" borderId="8" xfId="0" applyFont="1" applyBorder="1" applyAlignment="1" applyProtection="1">
      <alignment horizontal="center"/>
    </xf>
    <xf numFmtId="0" fontId="0" fillId="0" borderId="13" xfId="0" applyBorder="1" applyAlignment="1" applyProtection="1"/>
    <xf numFmtId="0" fontId="33" fillId="0" borderId="0" xfId="0" applyFont="1" applyBorder="1" applyAlignment="1" applyProtection="1">
      <alignment horizontal="center"/>
    </xf>
    <xf numFmtId="0" fontId="0" fillId="0" borderId="4" xfId="0" applyBorder="1" applyAlignment="1" applyProtection="1"/>
    <xf numFmtId="0" fontId="28" fillId="0" borderId="2" xfId="0" applyFont="1" applyFill="1" applyBorder="1" applyAlignment="1" applyProtection="1"/>
    <xf numFmtId="0" fontId="0" fillId="0" borderId="1" xfId="0" applyBorder="1" applyAlignment="1"/>
    <xf numFmtId="0" fontId="0" fillId="0" borderId="6" xfId="0" applyBorder="1" applyAlignment="1"/>
    <xf numFmtId="7" fontId="28" fillId="0" borderId="2" xfId="0" quotePrefix="1" applyNumberFormat="1" applyFont="1" applyBorder="1" applyAlignment="1"/>
    <xf numFmtId="7" fontId="27" fillId="0" borderId="1" xfId="0" applyNumberFormat="1" applyFont="1" applyBorder="1" applyAlignment="1"/>
    <xf numFmtId="7" fontId="27" fillId="0" borderId="6" xfId="0" applyNumberFormat="1" applyFont="1" applyBorder="1" applyAlignment="1"/>
    <xf numFmtId="0" fontId="44" fillId="0" borderId="8" xfId="0" applyFont="1" applyFill="1" applyBorder="1" applyAlignment="1" applyProtection="1">
      <alignment vertical="center" wrapText="1"/>
    </xf>
    <xf numFmtId="0" fontId="0" fillId="0" borderId="0" xfId="0" applyBorder="1" applyAlignment="1">
      <alignment wrapText="1"/>
    </xf>
    <xf numFmtId="0" fontId="0" fillId="0" borderId="4" xfId="0" applyBorder="1" applyAlignment="1">
      <alignment wrapText="1"/>
    </xf>
    <xf numFmtId="0" fontId="41" fillId="0" borderId="8" xfId="0" applyFont="1" applyFill="1" applyBorder="1" applyAlignment="1" applyProtection="1">
      <alignment horizontal="left"/>
    </xf>
    <xf numFmtId="0" fontId="41" fillId="0" borderId="10" xfId="0" applyFont="1" applyFill="1" applyBorder="1" applyAlignment="1" applyProtection="1">
      <alignment horizontal="left"/>
    </xf>
    <xf numFmtId="0" fontId="0" fillId="0" borderId="13" xfId="0" applyBorder="1" applyAlignment="1"/>
    <xf numFmtId="0" fontId="0" fillId="0" borderId="4" xfId="0" applyBorder="1" applyAlignment="1"/>
    <xf numFmtId="0" fontId="28" fillId="0" borderId="7" xfId="0" applyFont="1" applyFill="1" applyBorder="1" applyAlignment="1" applyProtection="1">
      <alignment wrapText="1"/>
    </xf>
    <xf numFmtId="0" fontId="0" fillId="0" borderId="5" xfId="0" applyBorder="1" applyAlignment="1">
      <alignment wrapText="1"/>
    </xf>
    <xf numFmtId="0" fontId="0" fillId="0" borderId="9" xfId="0" applyBorder="1" applyAlignment="1">
      <alignment wrapText="1"/>
    </xf>
    <xf numFmtId="0" fontId="41" fillId="0" borderId="66" xfId="0" applyFont="1" applyBorder="1" applyAlignment="1" applyProtection="1">
      <alignment horizontal="center" wrapText="1"/>
    </xf>
    <xf numFmtId="0" fontId="41" fillId="0" borderId="65" xfId="0" applyFont="1" applyBorder="1" applyAlignment="1" applyProtection="1">
      <alignment horizontal="center" wrapText="1"/>
    </xf>
    <xf numFmtId="0" fontId="41" fillId="0" borderId="70"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28" fillId="0" borderId="8" xfId="0" applyFont="1" applyFill="1" applyBorder="1" applyAlignment="1" applyProtection="1">
      <alignment wrapText="1"/>
    </xf>
    <xf numFmtId="0" fontId="0" fillId="0" borderId="0" xfId="0" applyAlignment="1">
      <alignment wrapText="1"/>
    </xf>
    <xf numFmtId="10" fontId="28" fillId="0" borderId="2" xfId="0" applyNumberFormat="1" applyFont="1" applyFill="1" applyBorder="1" applyAlignment="1" applyProtection="1"/>
    <xf numFmtId="2" fontId="28" fillId="0" borderId="5" xfId="0" applyNumberFormat="1" applyFont="1" applyFill="1" applyBorder="1" applyAlignment="1" applyProtection="1">
      <alignment vertical="center" wrapText="1"/>
    </xf>
    <xf numFmtId="2" fontId="0" fillId="0" borderId="0" xfId="0" applyNumberFormat="1" applyAlignment="1"/>
    <xf numFmtId="2" fontId="0" fillId="0" borderId="4" xfId="0" applyNumberFormat="1" applyBorder="1" applyAlignment="1"/>
    <xf numFmtId="0" fontId="44" fillId="0" borderId="2" xfId="0" applyFont="1" applyFill="1" applyBorder="1" applyAlignment="1" applyProtection="1">
      <alignment vertical="center" wrapText="1"/>
    </xf>
    <xf numFmtId="7" fontId="28" fillId="0" borderId="2" xfId="0" applyNumberFormat="1" applyFont="1" applyFill="1" applyBorder="1" applyAlignment="1" applyProtection="1">
      <alignment vertical="center" wrapText="1"/>
    </xf>
    <xf numFmtId="7" fontId="0" fillId="0" borderId="1" xfId="0" applyNumberFormat="1" applyBorder="1" applyAlignment="1"/>
    <xf numFmtId="7" fontId="0" fillId="0" borderId="6" xfId="0" applyNumberFormat="1" applyBorder="1" applyAlignment="1"/>
    <xf numFmtId="1" fontId="28" fillId="0" borderId="2" xfId="0" quotePrefix="1" applyNumberFormat="1" applyFont="1" applyBorder="1" applyAlignment="1"/>
    <xf numFmtId="0" fontId="27" fillId="0" borderId="1" xfId="0" applyFont="1" applyBorder="1" applyAlignment="1"/>
    <xf numFmtId="0" fontId="27" fillId="0" borderId="6" xfId="0" applyFont="1" applyBorder="1" applyAlignment="1"/>
    <xf numFmtId="0" fontId="28" fillId="0" borderId="3" xfId="6" applyFont="1" applyFill="1" applyBorder="1" applyAlignment="1" applyProtection="1"/>
    <xf numFmtId="0" fontId="28" fillId="0" borderId="3" xfId="0" applyFont="1" applyBorder="1" applyAlignment="1" applyProtection="1"/>
    <xf numFmtId="0" fontId="33" fillId="0" borderId="5" xfId="0" applyFont="1" applyBorder="1" applyAlignment="1">
      <alignment horizontal="center"/>
    </xf>
    <xf numFmtId="0" fontId="33" fillId="0" borderId="0" xfId="0" applyFont="1" applyBorder="1" applyAlignment="1">
      <alignment horizontal="center"/>
    </xf>
    <xf numFmtId="0" fontId="33" fillId="0" borderId="4" xfId="0" applyFont="1" applyBorder="1" applyAlignment="1">
      <alignment horizontal="center"/>
    </xf>
    <xf numFmtId="0" fontId="33" fillId="0" borderId="7" xfId="0" applyFont="1" applyBorder="1" applyAlignment="1">
      <alignment horizontal="center"/>
    </xf>
    <xf numFmtId="0" fontId="33" fillId="0" borderId="8" xfId="0" applyFont="1" applyBorder="1" applyAlignment="1">
      <alignment horizontal="center"/>
    </xf>
    <xf numFmtId="0" fontId="33" fillId="0" borderId="13" xfId="0" applyFont="1" applyBorder="1" applyAlignment="1">
      <alignment horizontal="center"/>
    </xf>
    <xf numFmtId="0" fontId="28" fillId="0" borderId="3" xfId="6" applyFont="1" applyFill="1" applyBorder="1" applyAlignment="1"/>
    <xf numFmtId="0" fontId="28" fillId="0" borderId="3" xfId="0" applyFont="1" applyBorder="1" applyAlignment="1"/>
    <xf numFmtId="0" fontId="27" fillId="6" borderId="7" xfId="0" applyFont="1" applyFill="1" applyBorder="1" applyAlignment="1" applyProtection="1">
      <alignment horizontal="left" vertical="top" wrapText="1"/>
      <protection locked="0"/>
    </xf>
    <xf numFmtId="0" fontId="27" fillId="6" borderId="8" xfId="0" applyFont="1" applyFill="1" applyBorder="1" applyAlignment="1" applyProtection="1">
      <alignment horizontal="left" vertical="top" wrapText="1"/>
      <protection locked="0"/>
    </xf>
    <xf numFmtId="0" fontId="27" fillId="6" borderId="13" xfId="0" applyFont="1" applyFill="1" applyBorder="1" applyAlignment="1" applyProtection="1">
      <alignment horizontal="left" vertical="top" wrapText="1"/>
      <protection locked="0"/>
    </xf>
    <xf numFmtId="0" fontId="27" fillId="6" borderId="5" xfId="0" applyFont="1" applyFill="1" applyBorder="1" applyAlignment="1" applyProtection="1">
      <alignment horizontal="left" vertical="top" wrapText="1"/>
      <protection locked="0"/>
    </xf>
    <xf numFmtId="0" fontId="27" fillId="6" borderId="0" xfId="0" applyFont="1" applyFill="1" applyBorder="1" applyAlignment="1" applyProtection="1">
      <alignment horizontal="left" vertical="top" wrapText="1"/>
      <protection locked="0"/>
    </xf>
    <xf numFmtId="0" fontId="27" fillId="6" borderId="4" xfId="0" applyFont="1" applyFill="1" applyBorder="1" applyAlignment="1" applyProtection="1">
      <alignment horizontal="left" vertical="top" wrapText="1"/>
      <protection locked="0"/>
    </xf>
    <xf numFmtId="0" fontId="27" fillId="6" borderId="9" xfId="0" applyFont="1" applyFill="1" applyBorder="1" applyAlignment="1" applyProtection="1">
      <alignment horizontal="left" vertical="top" wrapText="1"/>
      <protection locked="0"/>
    </xf>
    <xf numFmtId="0" fontId="27" fillId="6" borderId="10" xfId="0" applyFont="1" applyFill="1" applyBorder="1" applyAlignment="1" applyProtection="1">
      <alignment horizontal="left" vertical="top" wrapText="1"/>
      <protection locked="0"/>
    </xf>
    <xf numFmtId="0" fontId="27" fillId="6" borderId="11" xfId="0" applyFont="1" applyFill="1" applyBorder="1" applyAlignment="1" applyProtection="1">
      <alignment horizontal="left" vertical="top" wrapText="1"/>
      <protection locked="0"/>
    </xf>
    <xf numFmtId="0" fontId="28" fillId="0" borderId="10" xfId="0" applyFont="1" applyFill="1" applyBorder="1" applyAlignment="1">
      <alignment horizontal="left" vertical="top" wrapText="1"/>
    </xf>
    <xf numFmtId="0" fontId="27" fillId="6" borderId="7" xfId="0" applyFont="1" applyFill="1" applyBorder="1" applyAlignment="1" applyProtection="1">
      <alignment vertical="top" wrapText="1"/>
      <protection locked="0"/>
    </xf>
    <xf numFmtId="0" fontId="27" fillId="6" borderId="8" xfId="0" applyFont="1" applyFill="1" applyBorder="1" applyAlignment="1" applyProtection="1">
      <alignment vertical="top" wrapText="1"/>
      <protection locked="0"/>
    </xf>
    <xf numFmtId="0" fontId="27" fillId="6" borderId="13" xfId="0" applyFont="1" applyFill="1" applyBorder="1" applyAlignment="1" applyProtection="1">
      <alignment vertical="top" wrapText="1"/>
      <protection locked="0"/>
    </xf>
    <xf numFmtId="0" fontId="27" fillId="6" borderId="5" xfId="0" applyFont="1" applyFill="1" applyBorder="1" applyAlignment="1" applyProtection="1">
      <alignment vertical="top" wrapText="1"/>
      <protection locked="0"/>
    </xf>
    <xf numFmtId="0" fontId="27" fillId="6" borderId="0" xfId="0" applyFont="1" applyFill="1" applyBorder="1" applyAlignment="1" applyProtection="1">
      <alignment vertical="top" wrapText="1"/>
      <protection locked="0"/>
    </xf>
    <xf numFmtId="0" fontId="27" fillId="6" borderId="4" xfId="0" applyFont="1" applyFill="1" applyBorder="1" applyAlignment="1" applyProtection="1">
      <alignment vertical="top" wrapText="1"/>
      <protection locked="0"/>
    </xf>
    <xf numFmtId="0" fontId="27" fillId="6" borderId="9" xfId="0" applyFont="1" applyFill="1" applyBorder="1" applyAlignment="1" applyProtection="1">
      <alignment vertical="top" wrapText="1"/>
      <protection locked="0"/>
    </xf>
    <xf numFmtId="0" fontId="27" fillId="6" borderId="10" xfId="0" applyFont="1" applyFill="1" applyBorder="1" applyAlignment="1" applyProtection="1">
      <alignment vertical="top" wrapText="1"/>
      <protection locked="0"/>
    </xf>
    <xf numFmtId="0" fontId="27" fillId="6" borderId="11" xfId="0" applyFont="1" applyFill="1" applyBorder="1" applyAlignment="1" applyProtection="1">
      <alignment vertical="top" wrapText="1"/>
      <protection locked="0"/>
    </xf>
    <xf numFmtId="0" fontId="28" fillId="0" borderId="0" xfId="0" applyFont="1" applyAlignment="1">
      <alignment horizontal="left" vertical="top" wrapText="1"/>
    </xf>
    <xf numFmtId="0" fontId="28" fillId="0" borderId="0" xfId="0" applyFont="1" applyFill="1" applyBorder="1" applyAlignment="1">
      <alignment horizontal="left" vertical="top" wrapText="1"/>
    </xf>
    <xf numFmtId="0" fontId="28" fillId="0" borderId="10" xfId="0" applyFont="1" applyBorder="1" applyAlignment="1">
      <alignment horizontal="left"/>
    </xf>
    <xf numFmtId="0" fontId="28" fillId="0" borderId="10" xfId="0" applyFont="1" applyBorder="1" applyAlignment="1">
      <alignment horizontal="left" vertical="top" wrapText="1"/>
    </xf>
    <xf numFmtId="0" fontId="39" fillId="0" borderId="26" xfId="0" applyNumberFormat="1" applyFont="1" applyFill="1" applyBorder="1" applyAlignment="1" applyProtection="1">
      <alignment horizontal="left" vertical="top" wrapText="1"/>
    </xf>
    <xf numFmtId="0" fontId="28" fillId="0" borderId="0" xfId="0" applyFont="1" applyAlignment="1">
      <alignment horizontal="left" wrapText="1"/>
    </xf>
    <xf numFmtId="0" fontId="28" fillId="0" borderId="4" xfId="0" applyFont="1" applyBorder="1" applyAlignment="1">
      <alignment horizontal="left" wrapText="1"/>
    </xf>
    <xf numFmtId="168" fontId="28" fillId="0" borderId="15" xfId="0" applyNumberFormat="1" applyFont="1" applyFill="1" applyBorder="1" applyAlignment="1" applyProtection="1">
      <alignment horizontal="center" vertical="center"/>
    </xf>
    <xf numFmtId="168" fontId="28" fillId="0" borderId="12" xfId="0" applyNumberFormat="1" applyFont="1" applyFill="1" applyBorder="1" applyAlignment="1" applyProtection="1">
      <alignment horizontal="center" vertical="center"/>
    </xf>
    <xf numFmtId="0" fontId="28" fillId="0" borderId="0" xfId="0" applyFont="1" applyAlignment="1">
      <alignment horizontal="center" vertical="top" wrapText="1"/>
    </xf>
    <xf numFmtId="0" fontId="33" fillId="0" borderId="0" xfId="0" applyFont="1" applyAlignment="1">
      <alignment horizontal="center"/>
    </xf>
    <xf numFmtId="0" fontId="33" fillId="0" borderId="0" xfId="0" applyFont="1" applyAlignment="1">
      <alignment horizontal="center" vertical="center" wrapText="1"/>
    </xf>
    <xf numFmtId="0" fontId="0" fillId="0" borderId="0" xfId="0" applyAlignment="1">
      <alignment horizontal="center" vertical="center" wrapText="1"/>
    </xf>
    <xf numFmtId="0" fontId="41" fillId="0" borderId="0" xfId="0" applyFont="1" applyAlignment="1">
      <alignment horizontal="center"/>
    </xf>
    <xf numFmtId="0" fontId="27" fillId="0" borderId="34" xfId="0" applyFont="1" applyBorder="1" applyAlignment="1">
      <alignment horizontal="left" vertical="top" wrapText="1"/>
    </xf>
    <xf numFmtId="0" fontId="27" fillId="0" borderId="0" xfId="0" applyFont="1" applyBorder="1" applyAlignment="1">
      <alignment horizontal="left" vertical="top" wrapText="1"/>
    </xf>
    <xf numFmtId="0" fontId="27" fillId="0" borderId="32" xfId="0" applyFont="1" applyBorder="1" applyAlignment="1">
      <alignment horizontal="left" vertical="top" wrapText="1"/>
    </xf>
    <xf numFmtId="167" fontId="27" fillId="6" borderId="76" xfId="4" applyNumberFormat="1" applyFont="1" applyFill="1" applyBorder="1" applyAlignment="1" applyProtection="1">
      <alignment horizontal="center"/>
      <protection locked="0"/>
    </xf>
    <xf numFmtId="167" fontId="27" fillId="6" borderId="77" xfId="4" applyNumberFormat="1" applyFont="1" applyFill="1" applyBorder="1" applyAlignment="1" applyProtection="1">
      <alignment horizontal="center"/>
      <protection locked="0"/>
    </xf>
    <xf numFmtId="0" fontId="27" fillId="6" borderId="10" xfId="0" applyFont="1" applyFill="1" applyBorder="1" applyAlignment="1" applyProtection="1">
      <alignment horizontal="center"/>
      <protection locked="0"/>
    </xf>
    <xf numFmtId="167" fontId="27" fillId="0" borderId="1" xfId="4" applyNumberFormat="1" applyFont="1" applyBorder="1" applyAlignment="1">
      <alignment horizontal="center"/>
    </xf>
    <xf numFmtId="0" fontId="31" fillId="6" borderId="10" xfId="0" applyFont="1" applyFill="1" applyBorder="1" applyAlignment="1" applyProtection="1">
      <alignment horizontal="center"/>
      <protection locked="0"/>
    </xf>
    <xf numFmtId="0" fontId="31" fillId="6" borderId="69" xfId="0" applyFont="1" applyFill="1" applyBorder="1" applyAlignment="1" applyProtection="1">
      <alignment horizontal="center"/>
      <protection locked="0"/>
    </xf>
    <xf numFmtId="0" fontId="28" fillId="0" borderId="0" xfId="0" applyFont="1" applyFill="1" applyBorder="1" applyAlignment="1" applyProtection="1">
      <alignment horizontal="left" wrapText="1"/>
      <protection locked="0"/>
    </xf>
    <xf numFmtId="167" fontId="27" fillId="6" borderId="78" xfId="4" applyNumberFormat="1" applyFont="1" applyFill="1" applyBorder="1" applyAlignment="1" applyProtection="1">
      <alignment horizontal="center"/>
      <protection locked="0"/>
    </xf>
    <xf numFmtId="167" fontId="27" fillId="6" borderId="79" xfId="4" applyNumberFormat="1" applyFont="1" applyFill="1" applyBorder="1" applyAlignment="1" applyProtection="1">
      <alignment horizontal="center"/>
      <protection locked="0"/>
    </xf>
    <xf numFmtId="167" fontId="27" fillId="0" borderId="10" xfId="4" applyNumberFormat="1" applyFont="1" applyBorder="1" applyAlignment="1">
      <alignment horizontal="center"/>
    </xf>
    <xf numFmtId="167" fontId="27" fillId="0" borderId="60" xfId="4" applyNumberFormat="1" applyFont="1" applyBorder="1" applyAlignment="1">
      <alignment horizontal="center"/>
    </xf>
    <xf numFmtId="167" fontId="27" fillId="0" borderId="82" xfId="4" applyNumberFormat="1" applyFont="1" applyBorder="1" applyAlignment="1">
      <alignment horizontal="center"/>
    </xf>
    <xf numFmtId="0" fontId="28" fillId="0" borderId="0" xfId="0" applyFont="1" applyAlignment="1">
      <alignment horizontal="right"/>
    </xf>
    <xf numFmtId="0" fontId="0" fillId="0" borderId="32" xfId="0" applyBorder="1" applyAlignment="1">
      <alignment horizontal="left" wrapText="1"/>
    </xf>
    <xf numFmtId="0" fontId="27" fillId="0" borderId="71" xfId="0" applyFont="1" applyBorder="1" applyAlignment="1">
      <alignment horizontal="left"/>
    </xf>
    <xf numFmtId="0" fontId="27" fillId="0" borderId="0" xfId="0" applyFont="1" applyBorder="1" applyAlignment="1">
      <alignment horizontal="left"/>
    </xf>
    <xf numFmtId="0" fontId="27" fillId="0" borderId="53" xfId="0" applyFont="1" applyBorder="1" applyAlignment="1">
      <alignment horizontal="left"/>
    </xf>
    <xf numFmtId="0" fontId="27" fillId="0" borderId="26" xfId="0" applyFont="1" applyBorder="1" applyAlignment="1">
      <alignment horizontal="left"/>
    </xf>
    <xf numFmtId="0" fontId="27" fillId="0" borderId="70" xfId="0" applyFont="1" applyBorder="1" applyAlignment="1">
      <alignment horizontal="left" wrapText="1"/>
    </xf>
    <xf numFmtId="0" fontId="27" fillId="0" borderId="30" xfId="0" applyFont="1" applyBorder="1" applyAlignment="1">
      <alignment horizontal="left" wrapText="1"/>
    </xf>
    <xf numFmtId="0" fontId="31" fillId="0" borderId="0" xfId="0" applyFont="1" applyAlignment="1">
      <alignment horizontal="left"/>
    </xf>
    <xf numFmtId="0" fontId="31" fillId="0" borderId="4" xfId="0" applyFont="1" applyBorder="1" applyAlignment="1">
      <alignment horizontal="left"/>
    </xf>
    <xf numFmtId="0" fontId="27" fillId="0" borderId="33" xfId="0" applyFont="1" applyBorder="1" applyAlignment="1">
      <alignment horizontal="left"/>
    </xf>
    <xf numFmtId="0" fontId="27" fillId="0" borderId="28" xfId="0" applyFont="1" applyBorder="1" applyAlignment="1">
      <alignment horizontal="left"/>
    </xf>
    <xf numFmtId="0" fontId="31" fillId="0" borderId="10" xfId="0" applyFont="1" applyBorder="1" applyAlignment="1">
      <alignment horizontal="center"/>
    </xf>
    <xf numFmtId="0" fontId="31" fillId="0" borderId="2" xfId="0" applyFont="1" applyBorder="1" applyAlignment="1">
      <alignment horizontal="center"/>
    </xf>
    <xf numFmtId="0" fontId="31" fillId="0" borderId="6" xfId="0" applyFont="1" applyBorder="1" applyAlignment="1">
      <alignment horizontal="center"/>
    </xf>
    <xf numFmtId="0" fontId="41" fillId="0" borderId="0" xfId="0" applyFont="1" applyFill="1" applyBorder="1" applyAlignment="1" applyProtection="1">
      <alignment horizontal="left" wrapText="1"/>
      <protection locked="0"/>
    </xf>
    <xf numFmtId="0" fontId="41" fillId="0" borderId="0" xfId="0" applyFont="1" applyAlignment="1">
      <alignment horizontal="left" wrapText="1"/>
    </xf>
    <xf numFmtId="0" fontId="27" fillId="0" borderId="2" xfId="0" applyFont="1"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wrapText="1"/>
    </xf>
    <xf numFmtId="0" fontId="41" fillId="0" borderId="0" xfId="0" applyFont="1" applyFill="1" applyBorder="1" applyAlignment="1">
      <alignment horizontal="left" vertical="top" wrapText="1"/>
    </xf>
    <xf numFmtId="0" fontId="28" fillId="0" borderId="0" xfId="0" applyFont="1" applyFill="1" applyBorder="1" applyAlignment="1">
      <alignment horizontal="center" vertical="top" wrapText="1"/>
    </xf>
    <xf numFmtId="0" fontId="41" fillId="0" borderId="0" xfId="0" applyFont="1" applyFill="1" applyBorder="1" applyAlignment="1">
      <alignment horizontal="center" vertical="top" wrapText="1"/>
    </xf>
    <xf numFmtId="164" fontId="28" fillId="6" borderId="26" xfId="2" applyNumberFormat="1" applyFont="1" applyFill="1" applyBorder="1" applyAlignment="1" applyProtection="1">
      <alignment horizontal="center"/>
      <protection locked="0"/>
    </xf>
    <xf numFmtId="164" fontId="28" fillId="6" borderId="19" xfId="2" applyNumberFormat="1" applyFont="1" applyFill="1" applyBorder="1" applyAlignment="1" applyProtection="1">
      <alignment horizontal="center" vertical="top" wrapText="1"/>
      <protection locked="0"/>
    </xf>
    <xf numFmtId="164" fontId="28" fillId="0" borderId="19" xfId="2" applyNumberFormat="1" applyFont="1" applyFill="1" applyBorder="1" applyAlignment="1" applyProtection="1">
      <alignment vertical="top"/>
    </xf>
    <xf numFmtId="0" fontId="69" fillId="0" borderId="0" xfId="0" applyFont="1" applyFill="1" applyBorder="1" applyAlignment="1">
      <alignment horizontal="left" vertical="top" wrapText="1"/>
    </xf>
    <xf numFmtId="0" fontId="0" fillId="0" borderId="0" xfId="0" applyAlignment="1">
      <alignment horizontal="left" vertical="top" wrapText="1"/>
    </xf>
    <xf numFmtId="0" fontId="41" fillId="0" borderId="0" xfId="0" applyFont="1" applyAlignment="1">
      <alignment horizontal="center" vertical="top" wrapText="1"/>
    </xf>
    <xf numFmtId="0" fontId="41" fillId="0" borderId="0" xfId="0" applyFont="1" applyAlignment="1">
      <alignment horizontal="left" vertical="top" wrapText="1"/>
    </xf>
    <xf numFmtId="0" fontId="31" fillId="0" borderId="70" xfId="0" applyFont="1" applyBorder="1" applyAlignment="1">
      <alignment horizontal="center" vertical="center" wrapText="1"/>
    </xf>
    <xf numFmtId="0" fontId="31" fillId="0" borderId="53" xfId="0" applyFont="1" applyBorder="1" applyAlignment="1">
      <alignment horizontal="center" vertical="center" wrapText="1"/>
    </xf>
    <xf numFmtId="0" fontId="39" fillId="0" borderId="0" xfId="0" applyFont="1" applyAlignment="1">
      <alignment horizontal="left" vertical="top" wrapText="1"/>
    </xf>
    <xf numFmtId="0" fontId="41" fillId="0" borderId="0" xfId="0" applyFont="1" applyBorder="1" applyAlignment="1">
      <alignment horizontal="left" vertical="top" wrapText="1"/>
    </xf>
    <xf numFmtId="0" fontId="28" fillId="0" borderId="0" xfId="0" applyFont="1" applyBorder="1" applyAlignment="1">
      <alignment horizontal="left" vertical="top" wrapText="1"/>
    </xf>
    <xf numFmtId="0" fontId="31" fillId="8" borderId="80" xfId="0" applyFont="1" applyFill="1" applyBorder="1" applyAlignment="1">
      <alignment horizontal="center" vertical="top" wrapText="1"/>
    </xf>
    <xf numFmtId="0" fontId="31" fillId="8" borderId="12" xfId="0" applyFont="1" applyFill="1" applyBorder="1" applyAlignment="1">
      <alignment horizontal="center" vertical="top" wrapText="1"/>
    </xf>
    <xf numFmtId="0" fontId="31" fillId="0" borderId="12" xfId="0" applyFont="1" applyBorder="1" applyAlignment="1">
      <alignment horizontal="center" vertical="top" wrapText="1"/>
    </xf>
    <xf numFmtId="0" fontId="31" fillId="0" borderId="81" xfId="0" applyFont="1" applyBorder="1" applyAlignment="1">
      <alignment horizontal="center" vertical="top" wrapText="1"/>
    </xf>
    <xf numFmtId="10" fontId="27" fillId="0" borderId="3" xfId="8" applyNumberFormat="1" applyFont="1" applyBorder="1" applyAlignment="1">
      <alignment horizontal="center" vertical="top" wrapText="1"/>
    </xf>
    <xf numFmtId="10" fontId="27" fillId="0" borderId="2" xfId="0" applyNumberFormat="1" applyFont="1" applyFill="1" applyBorder="1" applyAlignment="1" applyProtection="1">
      <alignment horizontal="center" vertical="top" wrapText="1"/>
    </xf>
    <xf numFmtId="10" fontId="27" fillId="0" borderId="61" xfId="0" applyNumberFormat="1" applyFont="1" applyFill="1" applyBorder="1" applyAlignment="1" applyProtection="1">
      <alignment horizontal="center" vertical="top" wrapText="1"/>
    </xf>
    <xf numFmtId="0" fontId="70" fillId="0" borderId="0" xfId="0" applyFont="1" applyAlignment="1">
      <alignment wrapText="1"/>
    </xf>
    <xf numFmtId="0" fontId="28" fillId="0" borderId="0" xfId="0" applyFont="1" applyFill="1" applyBorder="1" applyAlignment="1" applyProtection="1">
      <alignment horizontal="left"/>
      <protection locked="0"/>
    </xf>
    <xf numFmtId="0" fontId="27" fillId="0" borderId="0" xfId="0" applyFont="1" applyFill="1" applyBorder="1" applyAlignment="1" applyProtection="1">
      <alignment horizontal="right" wrapText="1"/>
      <protection locked="0"/>
    </xf>
    <xf numFmtId="0" fontId="4" fillId="0" borderId="0" xfId="0" applyFont="1" applyAlignment="1">
      <alignment horizontal="right" wrapText="1"/>
    </xf>
    <xf numFmtId="0" fontId="28" fillId="6" borderId="10" xfId="0" applyFont="1" applyFill="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44" fontId="28" fillId="5" borderId="26" xfId="4" applyFont="1" applyFill="1" applyBorder="1" applyAlignment="1" applyProtection="1">
      <alignment horizontal="center" vertical="top" wrapText="1"/>
    </xf>
    <xf numFmtId="0" fontId="27" fillId="0" borderId="44" xfId="0" applyFont="1" applyBorder="1" applyAlignment="1">
      <alignment horizontal="center" vertical="top" wrapText="1"/>
    </xf>
    <xf numFmtId="0" fontId="27" fillId="0" borderId="3" xfId="0" applyFont="1" applyBorder="1" applyAlignment="1">
      <alignment horizontal="center" vertical="top" wrapText="1"/>
    </xf>
    <xf numFmtId="0" fontId="39" fillId="0" borderId="8" xfId="0" applyFont="1" applyBorder="1" applyAlignment="1">
      <alignment horizontal="left" vertical="top" wrapText="1"/>
    </xf>
    <xf numFmtId="0" fontId="44" fillId="0" borderId="0" xfId="0" applyFont="1" applyFill="1" applyBorder="1" applyAlignment="1" applyProtection="1">
      <alignment vertical="center" wrapText="1"/>
    </xf>
    <xf numFmtId="0" fontId="0" fillId="0" borderId="0" xfId="0" applyBorder="1" applyAlignment="1">
      <alignment vertical="center" wrapText="1"/>
    </xf>
    <xf numFmtId="0" fontId="51" fillId="4" borderId="9" xfId="0" applyFont="1" applyFill="1" applyBorder="1" applyAlignment="1" applyProtection="1"/>
    <xf numFmtId="0" fontId="0" fillId="0" borderId="11" xfId="0" applyBorder="1" applyAlignment="1"/>
    <xf numFmtId="49" fontId="33" fillId="0" borderId="0" xfId="0" applyNumberFormat="1" applyFont="1" applyBorder="1" applyAlignment="1" applyProtection="1">
      <alignment horizontal="center" wrapText="1"/>
    </xf>
    <xf numFmtId="49" fontId="0" fillId="0" borderId="0" xfId="0" applyNumberFormat="1" applyAlignment="1">
      <alignment wrapText="1"/>
    </xf>
    <xf numFmtId="0" fontId="33" fillId="0" borderId="0" xfId="0" applyFont="1" applyAlignment="1">
      <alignment horizontal="center" wrapText="1"/>
    </xf>
    <xf numFmtId="0" fontId="0" fillId="0" borderId="0" xfId="0" applyAlignment="1">
      <alignment horizontal="center" wrapText="1"/>
    </xf>
    <xf numFmtId="0" fontId="31" fillId="0" borderId="0" xfId="0" applyFont="1" applyFill="1" applyBorder="1" applyAlignment="1" applyProtection="1">
      <alignment horizontal="center" wrapText="1"/>
    </xf>
    <xf numFmtId="0" fontId="66" fillId="0" borderId="0" xfId="0" applyFont="1" applyBorder="1" applyAlignment="1">
      <alignment wrapText="1"/>
    </xf>
    <xf numFmtId="0" fontId="44" fillId="0" borderId="0" xfId="0" applyFont="1" applyFill="1" applyBorder="1" applyAlignment="1" applyProtection="1">
      <alignment horizontal="left" vertical="center" wrapText="1"/>
    </xf>
    <xf numFmtId="0" fontId="44" fillId="0" borderId="10" xfId="0" applyFont="1" applyFill="1" applyBorder="1" applyAlignment="1" applyProtection="1">
      <alignment horizontal="left" vertical="center" wrapText="1"/>
    </xf>
    <xf numFmtId="0" fontId="71" fillId="0" borderId="0" xfId="0" applyFont="1" applyBorder="1" applyAlignment="1">
      <alignment wrapText="1"/>
    </xf>
    <xf numFmtId="0" fontId="17" fillId="6" borderId="7" xfId="0" applyFont="1" applyFill="1" applyBorder="1" applyAlignment="1" applyProtection="1">
      <alignment horizontal="left" vertical="top" wrapText="1"/>
      <protection locked="0"/>
    </xf>
    <xf numFmtId="0" fontId="8" fillId="0" borderId="8" xfId="0" applyFont="1" applyBorder="1" applyAlignment="1" applyProtection="1">
      <alignment horizontal="left" wrapText="1"/>
      <protection locked="0"/>
    </xf>
    <xf numFmtId="0" fontId="8" fillId="0" borderId="13" xfId="0" applyFont="1" applyBorder="1" applyAlignment="1" applyProtection="1">
      <alignment horizontal="left" wrapText="1"/>
      <protection locked="0"/>
    </xf>
    <xf numFmtId="0" fontId="8" fillId="0" borderId="5" xfId="0" applyFont="1" applyBorder="1" applyAlignment="1" applyProtection="1">
      <alignment horizontal="left" wrapText="1"/>
      <protection locked="0"/>
    </xf>
    <xf numFmtId="0" fontId="8" fillId="0" borderId="0" xfId="0" applyFont="1" applyBorder="1" applyAlignment="1" applyProtection="1">
      <alignment horizontal="left" wrapText="1"/>
      <protection locked="0"/>
    </xf>
    <xf numFmtId="0" fontId="8" fillId="0" borderId="4" xfId="0" applyFont="1"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11" xfId="0" applyBorder="1" applyAlignment="1" applyProtection="1">
      <alignment horizontal="left" wrapText="1"/>
      <protection locked="0"/>
    </xf>
    <xf numFmtId="0" fontId="17" fillId="6" borderId="2" xfId="0" applyFont="1" applyFill="1" applyBorder="1" applyAlignment="1" applyProtection="1">
      <alignment vertical="top" wrapText="1"/>
      <protection locked="0"/>
    </xf>
    <xf numFmtId="0" fontId="8" fillId="0" borderId="6" xfId="0" applyFont="1" applyBorder="1" applyAlignment="1" applyProtection="1">
      <protection locked="0"/>
    </xf>
    <xf numFmtId="0" fontId="46" fillId="6" borderId="2" xfId="0" applyFont="1" applyFill="1" applyBorder="1" applyAlignment="1" applyProtection="1">
      <alignment vertical="top" wrapText="1"/>
      <protection locked="0"/>
    </xf>
    <xf numFmtId="0" fontId="8" fillId="0" borderId="1" xfId="0" applyFont="1" applyBorder="1" applyAlignment="1" applyProtection="1">
      <protection locked="0"/>
    </xf>
    <xf numFmtId="0" fontId="17" fillId="6" borderId="3" xfId="0" applyFont="1" applyFill="1" applyBorder="1" applyAlignment="1" applyProtection="1">
      <alignment vertical="top" wrapText="1"/>
      <protection locked="0"/>
    </xf>
    <xf numFmtId="0" fontId="8" fillId="6" borderId="3" xfId="0" applyFont="1" applyFill="1" applyBorder="1" applyAlignment="1" applyProtection="1">
      <alignment vertical="top" wrapText="1"/>
      <protection locked="0"/>
    </xf>
    <xf numFmtId="0" fontId="1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17" fillId="0" borderId="3" xfId="0" applyFont="1" applyFill="1" applyBorder="1" applyAlignment="1" applyProtection="1">
      <alignment vertical="top" wrapText="1"/>
    </xf>
    <xf numFmtId="0" fontId="8" fillId="0" borderId="3" xfId="0" applyFont="1" applyFill="1" applyBorder="1" applyAlignment="1" applyProtection="1">
      <alignment vertical="top" wrapText="1"/>
    </xf>
    <xf numFmtId="0" fontId="28" fillId="6" borderId="7" xfId="0" applyFont="1" applyFill="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8" fillId="0" borderId="8" xfId="0" applyFont="1" applyBorder="1" applyAlignment="1" applyProtection="1">
      <alignment wrapText="1"/>
      <protection locked="0"/>
    </xf>
    <xf numFmtId="0" fontId="8" fillId="0" borderId="13" xfId="0" applyFont="1" applyBorder="1" applyAlignment="1" applyProtection="1">
      <alignment wrapText="1"/>
      <protection locked="0"/>
    </xf>
    <xf numFmtId="0" fontId="8" fillId="0" borderId="5" xfId="0" applyFont="1" applyBorder="1" applyAlignment="1" applyProtection="1">
      <alignment wrapText="1"/>
      <protection locked="0"/>
    </xf>
    <xf numFmtId="0" fontId="8" fillId="0" borderId="0" xfId="0" applyFont="1" applyBorder="1" applyAlignment="1" applyProtection="1">
      <alignment wrapText="1"/>
      <protection locked="0"/>
    </xf>
    <xf numFmtId="0" fontId="8" fillId="0" borderId="4" xfId="0" applyFont="1" applyBorder="1" applyAlignment="1" applyProtection="1">
      <alignment wrapText="1"/>
      <protection locked="0"/>
    </xf>
    <xf numFmtId="0" fontId="0" fillId="0" borderId="5" xfId="0" applyBorder="1" applyAlignment="1" applyProtection="1">
      <alignment wrapText="1"/>
      <protection locked="0"/>
    </xf>
    <xf numFmtId="0" fontId="0" fillId="0" borderId="0" xfId="0" applyBorder="1" applyAlignment="1" applyProtection="1">
      <alignment wrapText="1"/>
      <protection locked="0"/>
    </xf>
    <xf numFmtId="0" fontId="0" fillId="0" borderId="4" xfId="0" applyBorder="1" applyAlignment="1" applyProtection="1">
      <alignment wrapText="1"/>
      <protection locked="0"/>
    </xf>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28" fillId="6" borderId="7" xfId="0" applyFont="1" applyFill="1" applyBorder="1" applyAlignment="1" applyProtection="1">
      <alignment wrapText="1"/>
      <protection locked="0"/>
    </xf>
    <xf numFmtId="0" fontId="46" fillId="9" borderId="2" xfId="0" applyFont="1" applyFill="1" applyBorder="1" applyAlignment="1" applyProtection="1">
      <alignment vertical="top" wrapText="1"/>
      <protection locked="0"/>
    </xf>
    <xf numFmtId="0" fontId="18" fillId="0" borderId="2" xfId="0" applyFont="1" applyBorder="1" applyAlignment="1">
      <alignment horizontal="center" vertical="top" wrapText="1"/>
    </xf>
    <xf numFmtId="0" fontId="8" fillId="0" borderId="6" xfId="0" applyFont="1" applyBorder="1" applyAlignment="1"/>
    <xf numFmtId="0" fontId="0" fillId="0" borderId="8"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33" fillId="0" borderId="0" xfId="0" applyFont="1" applyAlignment="1" applyProtection="1">
      <alignment horizontal="center" wrapText="1"/>
    </xf>
    <xf numFmtId="0" fontId="34" fillId="0" borderId="0" xfId="0" applyFont="1" applyAlignment="1">
      <alignment horizontal="left" vertical="top" wrapText="1"/>
    </xf>
    <xf numFmtId="0" fontId="27" fillId="6" borderId="7" xfId="0" applyFont="1" applyFill="1"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13" xfId="0" applyBorder="1" applyAlignment="1" applyProtection="1">
      <alignment wrapText="1"/>
      <protection locked="0"/>
    </xf>
    <xf numFmtId="0" fontId="0" fillId="0" borderId="9"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28" fillId="0" borderId="0" xfId="0" applyFont="1" applyFill="1" applyBorder="1" applyAlignment="1">
      <alignment horizontal="center"/>
    </xf>
    <xf numFmtId="0" fontId="27" fillId="6" borderId="7" xfId="0" applyFont="1" applyFill="1" applyBorder="1" applyAlignment="1" applyProtection="1">
      <alignment horizontal="center" vertical="top"/>
      <protection locked="0"/>
    </xf>
    <xf numFmtId="0" fontId="27" fillId="6" borderId="8" xfId="0" applyFont="1" applyFill="1" applyBorder="1" applyAlignment="1" applyProtection="1">
      <alignment horizontal="center" vertical="top"/>
      <protection locked="0"/>
    </xf>
    <xf numFmtId="0" fontId="27" fillId="6" borderId="13" xfId="0" applyFont="1" applyFill="1" applyBorder="1" applyAlignment="1" applyProtection="1">
      <alignment horizontal="center" vertical="top"/>
      <protection locked="0"/>
    </xf>
    <xf numFmtId="0" fontId="27" fillId="6" borderId="9" xfId="0" applyFont="1" applyFill="1" applyBorder="1" applyAlignment="1" applyProtection="1">
      <alignment horizontal="center" vertical="top"/>
      <protection locked="0"/>
    </xf>
    <xf numFmtId="0" fontId="27" fillId="6" borderId="10" xfId="0" applyFont="1" applyFill="1" applyBorder="1" applyAlignment="1" applyProtection="1">
      <alignment horizontal="center" vertical="top"/>
      <protection locked="0"/>
    </xf>
    <xf numFmtId="0" fontId="27" fillId="6" borderId="11" xfId="0" applyFont="1" applyFill="1" applyBorder="1" applyAlignment="1" applyProtection="1">
      <alignment horizontal="center" vertical="top"/>
      <protection locked="0"/>
    </xf>
    <xf numFmtId="9" fontId="27" fillId="6" borderId="7" xfId="0" applyNumberFormat="1" applyFont="1" applyFill="1" applyBorder="1" applyAlignment="1" applyProtection="1">
      <alignment horizontal="center" vertical="top"/>
      <protection locked="0"/>
    </xf>
    <xf numFmtId="0" fontId="27" fillId="0" borderId="7" xfId="0" applyFont="1" applyFill="1" applyBorder="1" applyAlignment="1" applyProtection="1">
      <alignment horizontal="center" vertical="top"/>
    </xf>
    <xf numFmtId="0" fontId="27" fillId="0" borderId="8" xfId="0" applyFont="1" applyFill="1" applyBorder="1" applyAlignment="1" applyProtection="1">
      <alignment horizontal="center" vertical="top"/>
    </xf>
    <xf numFmtId="0" fontId="27" fillId="0" borderId="13" xfId="0" applyFont="1" applyFill="1" applyBorder="1" applyAlignment="1" applyProtection="1">
      <alignment horizontal="center" vertical="top"/>
    </xf>
    <xf numFmtId="0" fontId="27" fillId="0" borderId="9" xfId="0" applyFont="1" applyFill="1" applyBorder="1" applyAlignment="1" applyProtection="1">
      <alignment horizontal="center" vertical="top"/>
    </xf>
    <xf numFmtId="0" fontId="27" fillId="0" borderId="10" xfId="0" applyFont="1" applyFill="1" applyBorder="1" applyAlignment="1" applyProtection="1">
      <alignment horizontal="center" vertical="top"/>
    </xf>
    <xf numFmtId="0" fontId="27" fillId="0" borderId="11" xfId="0" applyFont="1" applyFill="1" applyBorder="1" applyAlignment="1" applyProtection="1">
      <alignment horizontal="center" vertical="top"/>
    </xf>
    <xf numFmtId="0" fontId="34" fillId="6" borderId="2" xfId="0" applyFont="1" applyFill="1" applyBorder="1" applyAlignment="1" applyProtection="1">
      <alignment horizontal="center" vertical="top"/>
      <protection locked="0"/>
    </xf>
    <xf numFmtId="0" fontId="34" fillId="6" borderId="1" xfId="0" applyFont="1" applyFill="1" applyBorder="1" applyAlignment="1" applyProtection="1">
      <alignment horizontal="center" vertical="top"/>
      <protection locked="0"/>
    </xf>
    <xf numFmtId="0" fontId="34" fillId="6" borderId="6" xfId="0" applyFont="1" applyFill="1" applyBorder="1" applyAlignment="1" applyProtection="1">
      <alignment horizontal="center" vertical="top"/>
      <protection locked="0"/>
    </xf>
    <xf numFmtId="0" fontId="34" fillId="6" borderId="7" xfId="0" applyFont="1" applyFill="1" applyBorder="1" applyAlignment="1" applyProtection="1">
      <alignment horizontal="center" wrapText="1"/>
      <protection locked="0"/>
    </xf>
    <xf numFmtId="0" fontId="34" fillId="6" borderId="8" xfId="0" applyFont="1" applyFill="1" applyBorder="1"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30" fillId="0" borderId="0" xfId="0" applyFont="1" applyAlignment="1">
      <alignment horizontal="center" wrapText="1"/>
    </xf>
    <xf numFmtId="0" fontId="30" fillId="0" borderId="0" xfId="0" applyFont="1" applyAlignment="1">
      <alignment horizontal="left" wrapText="1"/>
    </xf>
    <xf numFmtId="0" fontId="28" fillId="6" borderId="2" xfId="5" applyFont="1" applyFill="1" applyBorder="1" applyAlignment="1" applyProtection="1">
      <alignment horizontal="center"/>
      <protection locked="0"/>
    </xf>
    <xf numFmtId="0" fontId="28" fillId="6" borderId="1" xfId="5" applyFont="1" applyFill="1" applyBorder="1" applyAlignment="1" applyProtection="1">
      <alignment horizontal="center"/>
      <protection locked="0"/>
    </xf>
    <xf numFmtId="0" fontId="28" fillId="6" borderId="6" xfId="5" applyFont="1" applyFill="1" applyBorder="1" applyAlignment="1" applyProtection="1">
      <alignment horizontal="center"/>
      <protection locked="0"/>
    </xf>
    <xf numFmtId="0" fontId="34" fillId="0" borderId="2" xfId="0" applyFont="1" applyFill="1" applyBorder="1" applyAlignment="1">
      <alignment horizontal="center" vertical="top"/>
    </xf>
    <xf numFmtId="0" fontId="34" fillId="0" borderId="1" xfId="0" applyFont="1" applyFill="1" applyBorder="1" applyAlignment="1">
      <alignment horizontal="center" vertical="top"/>
    </xf>
    <xf numFmtId="0" fontId="34" fillId="0" borderId="6" xfId="0" applyFont="1" applyFill="1" applyBorder="1" applyAlignment="1">
      <alignment horizontal="center" vertical="top"/>
    </xf>
    <xf numFmtId="10" fontId="34" fillId="0" borderId="2" xfId="0" applyNumberFormat="1" applyFont="1" applyFill="1" applyBorder="1" applyAlignment="1">
      <alignment horizontal="center" vertical="top"/>
    </xf>
    <xf numFmtId="10" fontId="34" fillId="0" borderId="1" xfId="0" applyNumberFormat="1" applyFont="1" applyFill="1" applyBorder="1" applyAlignment="1">
      <alignment horizontal="center" vertical="top"/>
    </xf>
    <xf numFmtId="10" fontId="34" fillId="0" borderId="6" xfId="0" applyNumberFormat="1" applyFont="1" applyFill="1" applyBorder="1" applyAlignment="1">
      <alignment horizontal="center" vertical="top"/>
    </xf>
    <xf numFmtId="0" fontId="34" fillId="0" borderId="0" xfId="0" applyFont="1" applyAlignment="1" applyProtection="1">
      <alignment horizontal="left" vertical="center"/>
      <protection locked="0"/>
    </xf>
    <xf numFmtId="0" fontId="34" fillId="0" borderId="7" xfId="0" applyFont="1" applyBorder="1" applyAlignment="1" applyProtection="1">
      <alignment horizontal="center"/>
    </xf>
    <xf numFmtId="0" fontId="34" fillId="0" borderId="8" xfId="0" applyFont="1" applyBorder="1" applyAlignment="1" applyProtection="1">
      <alignment horizontal="center"/>
    </xf>
    <xf numFmtId="0" fontId="34" fillId="0" borderId="13" xfId="0" applyFont="1" applyBorder="1" applyAlignment="1" applyProtection="1">
      <alignment horizontal="center"/>
    </xf>
    <xf numFmtId="0" fontId="34" fillId="0" borderId="9" xfId="0" applyFont="1" applyBorder="1" applyAlignment="1" applyProtection="1">
      <alignment horizontal="center"/>
    </xf>
    <xf numFmtId="0" fontId="34" fillId="0" borderId="10" xfId="0" applyFont="1" applyBorder="1" applyAlignment="1" applyProtection="1">
      <alignment horizontal="center"/>
    </xf>
    <xf numFmtId="0" fontId="34" fillId="0" borderId="11" xfId="0" applyFont="1" applyBorder="1" applyAlignment="1" applyProtection="1">
      <alignment horizontal="center"/>
    </xf>
    <xf numFmtId="0" fontId="28" fillId="0" borderId="2" xfId="5" applyFont="1" applyBorder="1" applyAlignment="1" applyProtection="1">
      <alignment horizontal="center"/>
    </xf>
    <xf numFmtId="0" fontId="28" fillId="0" borderId="1" xfId="5" applyFont="1" applyBorder="1" applyAlignment="1" applyProtection="1">
      <alignment horizontal="center"/>
    </xf>
    <xf numFmtId="0" fontId="28" fillId="0" borderId="6" xfId="5" applyFont="1" applyBorder="1" applyAlignment="1" applyProtection="1">
      <alignment horizontal="center"/>
    </xf>
    <xf numFmtId="9" fontId="34" fillId="0" borderId="2" xfId="0" applyNumberFormat="1" applyFont="1" applyBorder="1" applyAlignment="1" applyProtection="1">
      <alignment horizontal="center" vertical="top"/>
    </xf>
    <xf numFmtId="9" fontId="34" fillId="0" borderId="1" xfId="0" applyNumberFormat="1" applyFont="1" applyBorder="1" applyAlignment="1" applyProtection="1">
      <alignment horizontal="center" vertical="top"/>
    </xf>
    <xf numFmtId="9" fontId="0" fillId="0" borderId="6" xfId="0" applyNumberFormat="1" applyBorder="1" applyAlignment="1">
      <alignment vertical="top"/>
    </xf>
    <xf numFmtId="0" fontId="61" fillId="0" borderId="0" xfId="0" applyFont="1" applyAlignment="1">
      <alignment horizontal="left" vertical="top" wrapText="1"/>
    </xf>
    <xf numFmtId="0" fontId="34" fillId="6" borderId="2" xfId="0" applyFont="1" applyFill="1" applyBorder="1" applyAlignment="1" applyProtection="1">
      <alignment horizontal="center"/>
      <protection locked="0"/>
    </xf>
    <xf numFmtId="0" fontId="34" fillId="6" borderId="1" xfId="0" applyFont="1" applyFill="1" applyBorder="1" applyAlignment="1" applyProtection="1">
      <alignment horizontal="center"/>
      <protection locked="0"/>
    </xf>
    <xf numFmtId="0" fontId="34" fillId="6" borderId="6" xfId="0" applyFont="1" applyFill="1" applyBorder="1" applyAlignment="1" applyProtection="1">
      <alignment horizontal="center"/>
      <protection locked="0"/>
    </xf>
    <xf numFmtId="0" fontId="34" fillId="0" borderId="0" xfId="0" applyFont="1" applyAlignment="1">
      <alignment horizontal="left"/>
    </xf>
  </cellXfs>
  <cellStyles count="9">
    <cellStyle name="Comma" xfId="1" builtinId="3"/>
    <cellStyle name="Comma 2" xfId="2" xr:uid="{00000000-0005-0000-0000-000001000000}"/>
    <cellStyle name="Currency" xfId="3" builtinId="4"/>
    <cellStyle name="Currency 2" xfId="4" xr:uid="{00000000-0005-0000-0000-000003000000}"/>
    <cellStyle name="Normal" xfId="0" builtinId="0"/>
    <cellStyle name="Normal 2" xfId="5" xr:uid="{00000000-0005-0000-0000-000005000000}"/>
    <cellStyle name="Normal_Sheet3" xfId="6" xr:uid="{00000000-0005-0000-0000-000006000000}"/>
    <cellStyle name="Percent" xfId="7" builtinId="5"/>
    <cellStyle name="Percent 2" xfId="8" xr:uid="{00000000-0005-0000-0000-000008000000}"/>
  </cellStyles>
  <dxfs count="6">
    <dxf>
      <font>
        <condense val="0"/>
        <extend val="0"/>
        <color indexed="17"/>
      </font>
      <fill>
        <patternFill>
          <bgColor indexed="42"/>
        </patternFill>
      </fill>
    </dxf>
    <dxf>
      <font>
        <b/>
        <i val="0"/>
        <color indexed="10"/>
      </font>
      <fill>
        <patternFill patternType="none">
          <bgColor indexed="65"/>
        </patternFill>
      </fill>
    </dxf>
    <dxf>
      <font>
        <b/>
        <i val="0"/>
        <color indexed="17"/>
      </font>
      <fill>
        <patternFill patternType="none">
          <bgColor indexed="65"/>
        </patternFill>
      </fill>
    </dxf>
    <dxf>
      <font>
        <condense val="0"/>
        <extend val="0"/>
        <color indexed="17"/>
      </font>
      <fill>
        <patternFill>
          <bgColor indexed="42"/>
        </patternFill>
      </fill>
    </dxf>
    <dxf>
      <font>
        <b/>
        <i val="0"/>
        <color indexed="10"/>
      </font>
      <fill>
        <patternFill patternType="none">
          <bgColor indexed="65"/>
        </patternFill>
      </fill>
    </dxf>
    <dxf>
      <font>
        <b/>
        <i val="0"/>
        <color indexed="17"/>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2</xdr:row>
          <xdr:rowOff>133350</xdr:rowOff>
        </xdr:from>
        <xdr:to>
          <xdr:col>0</xdr:col>
          <xdr:colOff>314325</xdr:colOff>
          <xdr:row>3</xdr:row>
          <xdr:rowOff>171450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5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34</xdr:row>
          <xdr:rowOff>142875</xdr:rowOff>
        </xdr:from>
        <xdr:to>
          <xdr:col>5</xdr:col>
          <xdr:colOff>104775</xdr:colOff>
          <xdr:row>36</xdr:row>
          <xdr:rowOff>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5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34</xdr:row>
          <xdr:rowOff>142875</xdr:rowOff>
        </xdr:from>
        <xdr:to>
          <xdr:col>6</xdr:col>
          <xdr:colOff>85725</xdr:colOff>
          <xdr:row>36</xdr:row>
          <xdr:rowOff>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5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36</xdr:row>
          <xdr:rowOff>142875</xdr:rowOff>
        </xdr:from>
        <xdr:to>
          <xdr:col>4</xdr:col>
          <xdr:colOff>771525</xdr:colOff>
          <xdr:row>37</xdr:row>
          <xdr:rowOff>161925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5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38</xdr:row>
          <xdr:rowOff>9525</xdr:rowOff>
        </xdr:from>
        <xdr:to>
          <xdr:col>4</xdr:col>
          <xdr:colOff>781050</xdr:colOff>
          <xdr:row>39</xdr:row>
          <xdr:rowOff>28575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5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800100</xdr:rowOff>
        </xdr:from>
        <xdr:to>
          <xdr:col>2</xdr:col>
          <xdr:colOff>361950</xdr:colOff>
          <xdr:row>58</xdr:row>
          <xdr:rowOff>161925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5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800100</xdr:rowOff>
        </xdr:from>
        <xdr:to>
          <xdr:col>3</xdr:col>
          <xdr:colOff>323850</xdr:colOff>
          <xdr:row>58</xdr:row>
          <xdr:rowOff>161925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5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58</xdr:row>
          <xdr:rowOff>152400</xdr:rowOff>
        </xdr:from>
        <xdr:to>
          <xdr:col>2</xdr:col>
          <xdr:colOff>361950</xdr:colOff>
          <xdr:row>60</xdr:row>
          <xdr:rowOff>9525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5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152400</xdr:rowOff>
        </xdr:from>
        <xdr:to>
          <xdr:col>3</xdr:col>
          <xdr:colOff>323850</xdr:colOff>
          <xdr:row>60</xdr:row>
          <xdr:rowOff>9525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5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xdr:row>
          <xdr:rowOff>142875</xdr:rowOff>
        </xdr:from>
        <xdr:to>
          <xdr:col>2</xdr:col>
          <xdr:colOff>361950</xdr:colOff>
          <xdr:row>61</xdr:row>
          <xdr:rowOff>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5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152400</xdr:rowOff>
        </xdr:from>
        <xdr:to>
          <xdr:col>3</xdr:col>
          <xdr:colOff>323850</xdr:colOff>
          <xdr:row>61</xdr:row>
          <xdr:rowOff>9525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5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152400</xdr:rowOff>
        </xdr:from>
        <xdr:to>
          <xdr:col>2</xdr:col>
          <xdr:colOff>361950</xdr:colOff>
          <xdr:row>62</xdr:row>
          <xdr:rowOff>9525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5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133350</xdr:rowOff>
        </xdr:from>
        <xdr:to>
          <xdr:col>3</xdr:col>
          <xdr:colOff>323850</xdr:colOff>
          <xdr:row>61</xdr:row>
          <xdr:rowOff>161925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5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133350</xdr:rowOff>
        </xdr:from>
        <xdr:to>
          <xdr:col>2</xdr:col>
          <xdr:colOff>361950</xdr:colOff>
          <xdr:row>62</xdr:row>
          <xdr:rowOff>161925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5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133350</xdr:rowOff>
        </xdr:from>
        <xdr:to>
          <xdr:col>3</xdr:col>
          <xdr:colOff>323850</xdr:colOff>
          <xdr:row>62</xdr:row>
          <xdr:rowOff>161925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5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62</xdr:row>
          <xdr:rowOff>133350</xdr:rowOff>
        </xdr:from>
        <xdr:to>
          <xdr:col>2</xdr:col>
          <xdr:colOff>361950</xdr:colOff>
          <xdr:row>63</xdr:row>
          <xdr:rowOff>161925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5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142875</xdr:rowOff>
        </xdr:from>
        <xdr:to>
          <xdr:col>3</xdr:col>
          <xdr:colOff>323850</xdr:colOff>
          <xdr:row>64</xdr:row>
          <xdr:rowOff>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5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63</xdr:row>
          <xdr:rowOff>152400</xdr:rowOff>
        </xdr:from>
        <xdr:to>
          <xdr:col>2</xdr:col>
          <xdr:colOff>361950</xdr:colOff>
          <xdr:row>65</xdr:row>
          <xdr:rowOff>9525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5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133350</xdr:rowOff>
        </xdr:from>
        <xdr:to>
          <xdr:col>3</xdr:col>
          <xdr:colOff>323850</xdr:colOff>
          <xdr:row>64</xdr:row>
          <xdr:rowOff>161925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5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64</xdr:row>
          <xdr:rowOff>133350</xdr:rowOff>
        </xdr:from>
        <xdr:to>
          <xdr:col>2</xdr:col>
          <xdr:colOff>371475</xdr:colOff>
          <xdr:row>65</xdr:row>
          <xdr:rowOff>161925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5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142875</xdr:rowOff>
        </xdr:from>
        <xdr:to>
          <xdr:col>3</xdr:col>
          <xdr:colOff>323850</xdr:colOff>
          <xdr:row>66</xdr:row>
          <xdr:rowOff>0</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5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xdr:row>
          <xdr:rowOff>133350</xdr:rowOff>
        </xdr:from>
        <xdr:to>
          <xdr:col>3</xdr:col>
          <xdr:colOff>752475</xdr:colOff>
          <xdr:row>3</xdr:row>
          <xdr:rowOff>171450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5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255</xdr:row>
          <xdr:rowOff>152400</xdr:rowOff>
        </xdr:from>
        <xdr:to>
          <xdr:col>3</xdr:col>
          <xdr:colOff>95250</xdr:colOff>
          <xdr:row>256</xdr:row>
          <xdr:rowOff>152400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5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255</xdr:row>
          <xdr:rowOff>152400</xdr:rowOff>
        </xdr:from>
        <xdr:to>
          <xdr:col>4</xdr:col>
          <xdr:colOff>314325</xdr:colOff>
          <xdr:row>256</xdr:row>
          <xdr:rowOff>152400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5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283</xdr:row>
          <xdr:rowOff>142875</xdr:rowOff>
        </xdr:from>
        <xdr:to>
          <xdr:col>3</xdr:col>
          <xdr:colOff>57150</xdr:colOff>
          <xdr:row>285</xdr:row>
          <xdr:rowOff>47625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5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283</xdr:row>
          <xdr:rowOff>142875</xdr:rowOff>
        </xdr:from>
        <xdr:to>
          <xdr:col>5</xdr:col>
          <xdr:colOff>314325</xdr:colOff>
          <xdr:row>285</xdr:row>
          <xdr:rowOff>47625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5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285</xdr:row>
          <xdr:rowOff>9525</xdr:rowOff>
        </xdr:from>
        <xdr:to>
          <xdr:col>3</xdr:col>
          <xdr:colOff>57150</xdr:colOff>
          <xdr:row>286</xdr:row>
          <xdr:rowOff>38100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5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133350</xdr:rowOff>
        </xdr:from>
        <xdr:to>
          <xdr:col>3</xdr:col>
          <xdr:colOff>323850</xdr:colOff>
          <xdr:row>65</xdr:row>
          <xdr:rowOff>161925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5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65</xdr:row>
          <xdr:rowOff>133350</xdr:rowOff>
        </xdr:from>
        <xdr:to>
          <xdr:col>2</xdr:col>
          <xdr:colOff>371475</xdr:colOff>
          <xdr:row>66</xdr:row>
          <xdr:rowOff>161925</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5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142875</xdr:rowOff>
        </xdr:from>
        <xdr:to>
          <xdr:col>3</xdr:col>
          <xdr:colOff>323850</xdr:colOff>
          <xdr:row>67</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5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65</xdr:row>
          <xdr:rowOff>133350</xdr:rowOff>
        </xdr:from>
        <xdr:to>
          <xdr:col>2</xdr:col>
          <xdr:colOff>371475</xdr:colOff>
          <xdr:row>66</xdr:row>
          <xdr:rowOff>161925</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5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142875</xdr:rowOff>
        </xdr:from>
        <xdr:to>
          <xdr:col>3</xdr:col>
          <xdr:colOff>323850</xdr:colOff>
          <xdr:row>67</xdr:row>
          <xdr:rowOff>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5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133350</xdr:rowOff>
        </xdr:from>
        <xdr:to>
          <xdr:col>3</xdr:col>
          <xdr:colOff>323850</xdr:colOff>
          <xdr:row>66</xdr:row>
          <xdr:rowOff>161925</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5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66</xdr:row>
          <xdr:rowOff>133350</xdr:rowOff>
        </xdr:from>
        <xdr:to>
          <xdr:col>2</xdr:col>
          <xdr:colOff>371475</xdr:colOff>
          <xdr:row>67</xdr:row>
          <xdr:rowOff>161925</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5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142875</xdr:rowOff>
        </xdr:from>
        <xdr:to>
          <xdr:col>3</xdr:col>
          <xdr:colOff>323850</xdr:colOff>
          <xdr:row>68</xdr:row>
          <xdr:rowOff>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5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Q286"/>
  <sheetViews>
    <sheetView tabSelected="1" zoomScaleNormal="100" workbookViewId="0">
      <selection activeCell="BF9" sqref="BF9:BQ9"/>
    </sheetView>
  </sheetViews>
  <sheetFormatPr defaultColWidth="1.140625" defaultRowHeight="12.75" x14ac:dyDescent="0.2"/>
  <cols>
    <col min="1" max="1" width="0.42578125" style="2" customWidth="1"/>
    <col min="2" max="2" width="4.28515625" style="2" customWidth="1"/>
    <col min="3" max="3" width="3" style="2" customWidth="1"/>
    <col min="4" max="7" width="1.140625" style="2" customWidth="1"/>
    <col min="8" max="8" width="0.85546875" style="2" customWidth="1"/>
    <col min="9" max="9" width="4.42578125" style="2" customWidth="1"/>
    <col min="10" max="10" width="0.28515625" style="2" customWidth="1"/>
    <col min="11" max="11" width="0.42578125" style="2" hidden="1" customWidth="1"/>
    <col min="12" max="12" width="0.140625" style="2" hidden="1" customWidth="1"/>
    <col min="13" max="13" width="1.140625" style="2" customWidth="1"/>
    <col min="14" max="14" width="2.7109375" style="2" customWidth="1"/>
    <col min="15" max="15" width="1.140625" style="2" customWidth="1"/>
    <col min="16" max="16" width="3.42578125" style="2" customWidth="1"/>
    <col min="17" max="17" width="0.85546875" style="2" hidden="1" customWidth="1"/>
    <col min="18" max="18" width="1.140625" style="2" hidden="1" customWidth="1"/>
    <col min="19" max="19" width="0.85546875" style="2" customWidth="1"/>
    <col min="20" max="22" width="1.140625" style="2" customWidth="1"/>
    <col min="23" max="23" width="0.5703125" style="2" customWidth="1"/>
    <col min="24" max="24" width="0.7109375" style="2" customWidth="1"/>
    <col min="25" max="25" width="2.7109375" style="2" customWidth="1"/>
    <col min="26" max="26" width="1.5703125" style="2" customWidth="1"/>
    <col min="27" max="27" width="2.7109375" style="2" customWidth="1"/>
    <col min="28" max="28" width="1.140625" style="2" customWidth="1"/>
    <col min="29" max="29" width="0.7109375" style="2" customWidth="1"/>
    <col min="30" max="30" width="0.28515625" style="2" customWidth="1"/>
    <col min="31" max="31" width="1.140625" style="2" hidden="1" customWidth="1"/>
    <col min="32" max="32" width="4.42578125" style="2" customWidth="1"/>
    <col min="33" max="33" width="0.7109375" style="2" customWidth="1"/>
    <col min="34" max="34" width="1.140625" style="2" hidden="1" customWidth="1"/>
    <col min="35" max="35" width="3.7109375" style="2" customWidth="1"/>
    <col min="36" max="37" width="1.140625" style="2" customWidth="1"/>
    <col min="38" max="38" width="0.5703125" style="2" customWidth="1"/>
    <col min="39" max="39" width="1.85546875" style="2" customWidth="1"/>
    <col min="40" max="40" width="1.42578125" style="2" customWidth="1"/>
    <col min="41" max="41" width="1.85546875" style="2" hidden="1" customWidth="1"/>
    <col min="42" max="42" width="2.7109375" style="2" customWidth="1"/>
    <col min="43" max="43" width="0.5703125" style="2" customWidth="1"/>
    <col min="44" max="44" width="1.140625" style="2" customWidth="1"/>
    <col min="45" max="45" width="2.42578125" style="2" customWidth="1"/>
    <col min="46" max="52" width="1.140625" style="2" customWidth="1"/>
    <col min="53" max="53" width="0.42578125" style="2" customWidth="1"/>
    <col min="54" max="54" width="1.140625" style="2" hidden="1" customWidth="1"/>
    <col min="55" max="56" width="1.140625" style="2" customWidth="1"/>
    <col min="57" max="57" width="2.140625" style="2" customWidth="1"/>
    <col min="58" max="63" width="1.140625" style="2" customWidth="1"/>
    <col min="64" max="64" width="0.5703125" style="2" customWidth="1"/>
    <col min="65" max="65" width="0.85546875" style="2" hidden="1" customWidth="1"/>
    <col min="66" max="66" width="1.140625" style="2" hidden="1" customWidth="1"/>
    <col min="67" max="67" width="1.140625" style="2" customWidth="1"/>
    <col min="68" max="68" width="0.85546875" style="2" customWidth="1"/>
    <col min="69" max="69" width="1.140625" style="2" hidden="1" customWidth="1"/>
    <col min="70" max="70" width="1.7109375" style="2" customWidth="1"/>
    <col min="71" max="74" width="1.140625" style="2"/>
    <col min="75" max="75" width="4.28515625" style="2" customWidth="1"/>
    <col min="76" max="78" width="1.140625" style="2"/>
    <col min="79" max="79" width="1.140625" style="2" customWidth="1"/>
    <col min="80" max="81" width="1.140625" style="2"/>
    <col min="82" max="83" width="1.140625" style="2" customWidth="1"/>
    <col min="84" max="84" width="5" style="2" customWidth="1"/>
    <col min="85" max="85" width="1.140625" style="2"/>
    <col min="86" max="86" width="2.140625" style="2" bestFit="1" customWidth="1"/>
    <col min="87" max="87" width="11.28515625" style="2" bestFit="1" customWidth="1"/>
    <col min="88" max="16384" width="1.140625" style="2"/>
  </cols>
  <sheetData>
    <row r="1" spans="1:90" s="26" customFormat="1" ht="15.75" x14ac:dyDescent="0.2">
      <c r="A1" s="894" t="s">
        <v>661</v>
      </c>
      <c r="B1" s="895"/>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F1" s="895"/>
      <c r="AG1" s="895"/>
      <c r="AH1" s="895"/>
      <c r="AI1" s="895"/>
      <c r="AJ1" s="895"/>
      <c r="AK1" s="895"/>
      <c r="AL1" s="895"/>
      <c r="AM1" s="895"/>
      <c r="AN1" s="895"/>
      <c r="AO1" s="895"/>
      <c r="AP1" s="895"/>
      <c r="AQ1" s="895"/>
      <c r="AR1" s="895"/>
      <c r="AS1" s="895"/>
      <c r="AT1" s="895"/>
      <c r="AU1" s="895"/>
      <c r="AV1" s="895"/>
      <c r="AW1" s="895"/>
      <c r="AX1" s="895"/>
      <c r="AY1" s="895"/>
      <c r="AZ1" s="895"/>
      <c r="BA1" s="895"/>
      <c r="BB1" s="895"/>
      <c r="BC1" s="895"/>
      <c r="BD1" s="895"/>
      <c r="BE1" s="895"/>
      <c r="BF1" s="895"/>
      <c r="BG1" s="895"/>
      <c r="BH1" s="895"/>
      <c r="BI1" s="895"/>
      <c r="BJ1" s="895"/>
      <c r="BK1" s="895"/>
      <c r="BL1" s="895"/>
      <c r="BM1" s="895"/>
      <c r="BN1" s="895"/>
      <c r="BO1" s="895"/>
      <c r="BP1" s="895"/>
      <c r="BQ1" s="895"/>
      <c r="BR1" s="895"/>
      <c r="BS1" s="895"/>
      <c r="BT1" s="895"/>
      <c r="BU1" s="895"/>
      <c r="BV1" s="895"/>
      <c r="BW1" s="895"/>
      <c r="BX1" s="895"/>
      <c r="BY1" s="895"/>
      <c r="BZ1" s="895"/>
      <c r="CA1" s="895"/>
      <c r="CB1" s="895"/>
      <c r="CC1" s="58"/>
      <c r="CD1" s="58"/>
      <c r="CE1" s="58"/>
      <c r="CF1" s="58"/>
      <c r="CG1" s="58"/>
      <c r="CH1" s="58"/>
      <c r="CI1" s="58"/>
      <c r="CJ1" s="58"/>
      <c r="CK1" s="58"/>
    </row>
    <row r="2" spans="1:90" s="26" customFormat="1" ht="15.75" x14ac:dyDescent="0.25">
      <c r="A2" s="945" t="s">
        <v>209</v>
      </c>
      <c r="B2" s="945"/>
      <c r="C2" s="945"/>
      <c r="D2" s="945"/>
      <c r="E2" s="945"/>
      <c r="F2" s="945"/>
      <c r="G2" s="946"/>
      <c r="H2" s="946"/>
      <c r="I2" s="946"/>
      <c r="J2" s="946"/>
      <c r="K2" s="946"/>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6"/>
      <c r="AM2" s="946"/>
      <c r="AN2" s="946"/>
      <c r="AO2" s="946"/>
      <c r="AP2" s="946"/>
      <c r="AQ2" s="946"/>
      <c r="AR2" s="946"/>
      <c r="AS2" s="946"/>
      <c r="AT2" s="946"/>
      <c r="AU2" s="946"/>
      <c r="AV2" s="946"/>
      <c r="AW2" s="946"/>
      <c r="AX2" s="946"/>
      <c r="AY2" s="946"/>
      <c r="AZ2" s="946"/>
      <c r="BA2" s="946"/>
      <c r="BB2" s="946"/>
      <c r="BC2" s="946"/>
      <c r="BD2" s="946"/>
      <c r="BE2" s="946"/>
      <c r="BF2" s="946"/>
      <c r="BG2" s="946"/>
      <c r="BH2" s="946"/>
      <c r="BI2" s="946"/>
      <c r="BJ2" s="946"/>
      <c r="BK2" s="946"/>
      <c r="BL2" s="946"/>
      <c r="BM2" s="946"/>
      <c r="BN2" s="946"/>
      <c r="BO2" s="946"/>
      <c r="BP2" s="946"/>
      <c r="BQ2" s="946"/>
      <c r="BR2" s="946"/>
      <c r="BS2" s="946"/>
      <c r="BT2" s="946"/>
      <c r="BU2" s="946"/>
      <c r="BV2" s="946"/>
      <c r="BW2" s="946"/>
      <c r="BX2" s="946"/>
      <c r="BY2" s="946"/>
      <c r="BZ2" s="946"/>
      <c r="CA2" s="946"/>
      <c r="CB2" s="946"/>
      <c r="CC2" s="58"/>
      <c r="CD2" s="58"/>
      <c r="CE2" s="58"/>
      <c r="CF2" s="58"/>
      <c r="CG2" s="58"/>
      <c r="CH2" s="58"/>
      <c r="CI2" s="58"/>
      <c r="CJ2" s="58"/>
      <c r="CK2" s="58"/>
    </row>
    <row r="3" spans="1:90" s="26" customFormat="1" ht="9.9499999999999993" customHeight="1" x14ac:dyDescent="0.2">
      <c r="A3" s="23"/>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5"/>
      <c r="BQ3" s="25"/>
      <c r="BR3" s="25"/>
      <c r="BS3" s="25"/>
      <c r="BT3" s="25"/>
      <c r="BU3" s="25"/>
      <c r="BV3" s="25"/>
      <c r="BW3" s="25"/>
      <c r="BX3" s="25"/>
      <c r="BY3" s="25"/>
      <c r="BZ3" s="25"/>
      <c r="CA3" s="25"/>
      <c r="CB3" s="25"/>
      <c r="CC3" s="25"/>
      <c r="CD3" s="25"/>
    </row>
    <row r="4" spans="1:90" s="29" customFormat="1" ht="15" customHeight="1" x14ac:dyDescent="0.2">
      <c r="A4" s="659" t="s">
        <v>131</v>
      </c>
      <c r="B4" s="659"/>
      <c r="C4" s="659"/>
      <c r="D4" s="659"/>
      <c r="E4" s="659"/>
      <c r="F4" s="659"/>
      <c r="G4" s="659"/>
      <c r="H4" s="659"/>
      <c r="I4" s="659"/>
      <c r="J4" s="659"/>
      <c r="K4" s="659"/>
      <c r="L4" s="659"/>
      <c r="M4" s="659"/>
      <c r="N4" s="659"/>
      <c r="O4" s="659"/>
      <c r="P4" s="659"/>
      <c r="Q4" s="659"/>
      <c r="R4" s="659"/>
      <c r="S4" s="659"/>
      <c r="T4" s="659"/>
      <c r="U4" s="659"/>
      <c r="V4" s="659"/>
      <c r="W4" s="659"/>
      <c r="X4" s="659"/>
      <c r="Y4" s="659"/>
      <c r="Z4" s="659"/>
      <c r="AA4" s="659"/>
      <c r="AB4" s="659"/>
      <c r="AC4" s="659"/>
      <c r="AD4" s="659"/>
      <c r="AE4" s="659"/>
      <c r="AF4" s="659"/>
      <c r="AG4" s="659"/>
      <c r="AH4" s="659"/>
      <c r="AI4" s="659"/>
      <c r="AJ4" s="659"/>
      <c r="AK4" s="659"/>
      <c r="AL4" s="659"/>
      <c r="AM4" s="659"/>
      <c r="AN4" s="659"/>
      <c r="AO4" s="659"/>
      <c r="AP4" s="659"/>
      <c r="AQ4" s="659"/>
      <c r="AR4" s="659"/>
      <c r="AS4" s="659"/>
      <c r="AT4" s="659"/>
      <c r="AU4" s="659"/>
      <c r="AV4" s="659"/>
      <c r="AW4" s="659"/>
      <c r="AX4" s="659"/>
      <c r="AY4" s="659"/>
      <c r="AZ4" s="659"/>
      <c r="BA4" s="659"/>
      <c r="BB4" s="659"/>
      <c r="BC4" s="659"/>
      <c r="BD4" s="659"/>
      <c r="BE4" s="659"/>
      <c r="BF4" s="659"/>
      <c r="BG4" s="659"/>
      <c r="BH4" s="659"/>
      <c r="BI4" s="659"/>
      <c r="BJ4" s="659"/>
      <c r="BK4" s="659"/>
      <c r="BL4" s="659"/>
      <c r="BM4" s="659"/>
      <c r="BN4" s="659"/>
      <c r="BO4" s="659"/>
      <c r="BP4" s="659"/>
      <c r="BQ4" s="659"/>
      <c r="BR4" s="659"/>
      <c r="BS4" s="659"/>
      <c r="BT4" s="659"/>
      <c r="BU4" s="659"/>
      <c r="BV4" s="659"/>
      <c r="BW4" s="659"/>
      <c r="BX4" s="659"/>
      <c r="BY4" s="659"/>
      <c r="BZ4" s="659"/>
      <c r="CA4" s="27"/>
      <c r="CB4" s="27"/>
      <c r="CC4" s="27"/>
      <c r="CD4" s="27"/>
      <c r="CE4" s="27"/>
      <c r="CF4" s="27"/>
      <c r="CG4" s="27"/>
      <c r="CH4" s="27"/>
      <c r="CI4" s="27"/>
      <c r="CJ4" s="28"/>
    </row>
    <row r="5" spans="1:90" s="29" customFormat="1" ht="35.1" customHeight="1" x14ac:dyDescent="0.2">
      <c r="A5" s="30"/>
      <c r="B5" s="660" t="s">
        <v>208</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c r="AF5" s="660"/>
      <c r="AG5" s="660"/>
      <c r="AH5" s="660"/>
      <c r="AI5" s="660"/>
      <c r="AJ5" s="660"/>
      <c r="AK5" s="660"/>
      <c r="AL5" s="660"/>
      <c r="AM5" s="660"/>
      <c r="AN5" s="660"/>
      <c r="AO5" s="660"/>
      <c r="AP5" s="660"/>
      <c r="AQ5" s="660"/>
      <c r="AR5" s="660"/>
      <c r="AS5" s="660"/>
      <c r="AT5" s="660"/>
      <c r="AU5" s="660"/>
      <c r="AV5" s="660"/>
      <c r="AW5" s="660"/>
      <c r="AX5" s="660"/>
      <c r="AY5" s="660"/>
      <c r="AZ5" s="660"/>
      <c r="BA5" s="660"/>
      <c r="BB5" s="660"/>
      <c r="BC5" s="660"/>
      <c r="BD5" s="660"/>
      <c r="BE5" s="660"/>
      <c r="BF5" s="660"/>
      <c r="BG5" s="660"/>
      <c r="BH5" s="660"/>
      <c r="BI5" s="660"/>
      <c r="BJ5" s="660"/>
      <c r="BK5" s="660"/>
      <c r="BL5" s="660"/>
      <c r="BM5" s="660"/>
      <c r="BN5" s="660"/>
      <c r="BO5" s="660"/>
      <c r="BP5" s="660"/>
      <c r="BQ5" s="660"/>
      <c r="BR5" s="660"/>
      <c r="BS5" s="660"/>
      <c r="BT5" s="660"/>
      <c r="BU5" s="660"/>
      <c r="BV5" s="660"/>
      <c r="BW5" s="660"/>
      <c r="BX5" s="744"/>
      <c r="BY5" s="744"/>
      <c r="BZ5" s="744"/>
      <c r="CA5" s="744"/>
      <c r="CB5" s="27"/>
      <c r="CC5" s="27"/>
      <c r="CD5" s="27"/>
      <c r="CE5" s="27"/>
      <c r="CF5" s="27"/>
      <c r="CG5" s="27"/>
      <c r="CH5" s="27"/>
      <c r="CI5" s="27"/>
      <c r="CJ5" s="28"/>
    </row>
    <row r="6" spans="1:90" s="29" customFormat="1" ht="37.5" customHeight="1" x14ac:dyDescent="0.2">
      <c r="A6" s="30"/>
      <c r="B6" s="660"/>
      <c r="C6" s="660"/>
      <c r="D6" s="660"/>
      <c r="E6" s="660"/>
      <c r="F6" s="660"/>
      <c r="G6" s="660"/>
      <c r="H6" s="660"/>
      <c r="I6" s="660"/>
      <c r="J6" s="660"/>
      <c r="K6" s="660"/>
      <c r="L6" s="660"/>
      <c r="M6" s="660"/>
      <c r="N6" s="660"/>
      <c r="O6" s="660"/>
      <c r="P6" s="660"/>
      <c r="Q6" s="660"/>
      <c r="R6" s="660"/>
      <c r="S6" s="660"/>
      <c r="T6" s="660"/>
      <c r="U6" s="660"/>
      <c r="V6" s="660"/>
      <c r="W6" s="660"/>
      <c r="X6" s="660"/>
      <c r="Y6" s="660"/>
      <c r="Z6" s="660"/>
      <c r="AA6" s="660"/>
      <c r="AB6" s="660"/>
      <c r="AC6" s="660"/>
      <c r="AD6" s="660"/>
      <c r="AE6" s="660"/>
      <c r="AF6" s="660"/>
      <c r="AG6" s="660"/>
      <c r="AH6" s="660"/>
      <c r="AI6" s="660"/>
      <c r="AJ6" s="660"/>
      <c r="AK6" s="660"/>
      <c r="AL6" s="660"/>
      <c r="AM6" s="660"/>
      <c r="AN6" s="660"/>
      <c r="AO6" s="660"/>
      <c r="AP6" s="660"/>
      <c r="AQ6" s="660"/>
      <c r="AR6" s="660"/>
      <c r="AS6" s="660"/>
      <c r="AT6" s="660"/>
      <c r="AU6" s="660"/>
      <c r="AV6" s="660"/>
      <c r="AW6" s="660"/>
      <c r="AX6" s="660"/>
      <c r="AY6" s="660"/>
      <c r="AZ6" s="660"/>
      <c r="BA6" s="660"/>
      <c r="BB6" s="660"/>
      <c r="BC6" s="660"/>
      <c r="BD6" s="660"/>
      <c r="BE6" s="660"/>
      <c r="BF6" s="660"/>
      <c r="BG6" s="660"/>
      <c r="BH6" s="660"/>
      <c r="BI6" s="660"/>
      <c r="BJ6" s="660"/>
      <c r="BK6" s="660"/>
      <c r="BL6" s="660"/>
      <c r="BM6" s="660"/>
      <c r="BN6" s="660"/>
      <c r="BO6" s="660"/>
      <c r="BP6" s="660"/>
      <c r="BQ6" s="660"/>
      <c r="BR6" s="660"/>
      <c r="BS6" s="660"/>
      <c r="BT6" s="660"/>
      <c r="BU6" s="660"/>
      <c r="BV6" s="660"/>
      <c r="BW6" s="660"/>
      <c r="BX6" s="744"/>
      <c r="BY6" s="744"/>
      <c r="BZ6" s="744"/>
      <c r="CA6" s="744"/>
      <c r="CB6" s="27"/>
      <c r="CC6" s="27"/>
      <c r="CD6" s="27"/>
      <c r="CE6" s="27"/>
      <c r="CF6" s="27"/>
      <c r="CG6" s="27"/>
      <c r="CH6" s="27"/>
      <c r="CI6" s="27"/>
      <c r="CJ6" s="28"/>
    </row>
    <row r="7" spans="1:90" ht="3" customHeight="1" thickBot="1" x14ac:dyDescent="0.2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3"/>
      <c r="BU7" s="34"/>
      <c r="BV7" s="34"/>
      <c r="BW7" s="34"/>
      <c r="BX7" s="34"/>
      <c r="BY7" s="34"/>
      <c r="BZ7" s="34"/>
      <c r="CA7" s="34"/>
      <c r="CB7" s="34"/>
      <c r="CC7" s="34"/>
      <c r="CD7" s="34"/>
      <c r="CE7" s="34"/>
      <c r="CF7" s="34"/>
      <c r="CG7" s="34"/>
      <c r="CH7" s="34"/>
      <c r="CI7" s="34"/>
      <c r="CJ7" s="34"/>
      <c r="CK7" s="34"/>
      <c r="CL7" s="34"/>
    </row>
    <row r="8" spans="1:90" ht="12.75" customHeight="1" x14ac:dyDescent="0.2">
      <c r="A8" s="34"/>
      <c r="B8" s="32"/>
      <c r="C8" s="32"/>
      <c r="D8" s="32"/>
      <c r="E8" s="32"/>
      <c r="F8" s="32"/>
      <c r="G8" s="32"/>
      <c r="H8" s="32"/>
      <c r="I8" s="32"/>
      <c r="J8" s="32"/>
      <c r="K8" s="32"/>
      <c r="L8" s="32"/>
      <c r="M8" s="925" t="s">
        <v>132</v>
      </c>
      <c r="N8" s="926"/>
      <c r="O8" s="926"/>
      <c r="P8" s="926"/>
      <c r="Q8" s="926"/>
      <c r="R8" s="926"/>
      <c r="S8" s="926"/>
      <c r="T8" s="926"/>
      <c r="U8" s="926"/>
      <c r="V8" s="926"/>
      <c r="W8" s="926"/>
      <c r="X8" s="926"/>
      <c r="Y8" s="926"/>
      <c r="Z8" s="927"/>
      <c r="AA8" s="925" t="s">
        <v>133</v>
      </c>
      <c r="AB8" s="931"/>
      <c r="AC8" s="931"/>
      <c r="AD8" s="931"/>
      <c r="AE8" s="931"/>
      <c r="AF8" s="931"/>
      <c r="AG8" s="931"/>
      <c r="AH8" s="931"/>
      <c r="AI8" s="931"/>
      <c r="AJ8" s="931"/>
      <c r="AK8" s="931"/>
      <c r="AL8" s="931"/>
      <c r="AM8" s="931"/>
      <c r="AN8" s="932"/>
      <c r="AO8" s="925" t="s">
        <v>134</v>
      </c>
      <c r="AP8" s="926"/>
      <c r="AQ8" s="926"/>
      <c r="AR8" s="926"/>
      <c r="AS8" s="926"/>
      <c r="AT8" s="926"/>
      <c r="AU8" s="927"/>
      <c r="AV8" s="925" t="s">
        <v>135</v>
      </c>
      <c r="AW8" s="926"/>
      <c r="AX8" s="926"/>
      <c r="AY8" s="926"/>
      <c r="AZ8" s="926"/>
      <c r="BA8" s="926"/>
      <c r="BB8" s="926"/>
      <c r="BC8" s="926"/>
      <c r="BD8" s="926"/>
      <c r="BE8" s="927"/>
      <c r="BF8" s="936" t="s">
        <v>136</v>
      </c>
      <c r="BG8" s="937"/>
      <c r="BH8" s="937"/>
      <c r="BI8" s="937"/>
      <c r="BJ8" s="937"/>
      <c r="BK8" s="937"/>
      <c r="BL8" s="937"/>
      <c r="BM8" s="937"/>
      <c r="BN8" s="937"/>
      <c r="BO8" s="937"/>
      <c r="BP8" s="937"/>
      <c r="BQ8" s="938"/>
      <c r="BR8" s="896" t="s">
        <v>137</v>
      </c>
      <c r="BS8" s="897"/>
      <c r="BT8" s="897"/>
      <c r="BU8" s="897"/>
      <c r="BV8" s="897"/>
      <c r="BW8" s="897"/>
      <c r="BX8" s="897"/>
      <c r="BY8" s="897"/>
      <c r="BZ8" s="897"/>
      <c r="CA8" s="898"/>
      <c r="CB8" s="35"/>
      <c r="CC8" s="35"/>
      <c r="CD8" s="35"/>
      <c r="CE8" s="35"/>
      <c r="CF8" s="36"/>
      <c r="CG8" s="34"/>
      <c r="CH8" s="34"/>
      <c r="CI8" s="34"/>
      <c r="CJ8" s="34"/>
      <c r="CK8" s="34"/>
      <c r="CL8" s="34"/>
    </row>
    <row r="9" spans="1:90" ht="12.75" customHeight="1" thickBot="1" x14ac:dyDescent="0.25">
      <c r="A9" s="34"/>
      <c r="B9" s="32"/>
      <c r="C9" s="32"/>
      <c r="D9" s="32"/>
      <c r="E9" s="32"/>
      <c r="F9" s="32"/>
      <c r="G9" s="32"/>
      <c r="H9" s="32"/>
      <c r="I9" s="32"/>
      <c r="J9" s="32"/>
      <c r="K9" s="32"/>
      <c r="L9" s="32"/>
      <c r="M9" s="928"/>
      <c r="N9" s="929"/>
      <c r="O9" s="929"/>
      <c r="P9" s="929"/>
      <c r="Q9" s="929"/>
      <c r="R9" s="929"/>
      <c r="S9" s="929"/>
      <c r="T9" s="929"/>
      <c r="U9" s="929"/>
      <c r="V9" s="929"/>
      <c r="W9" s="929"/>
      <c r="X9" s="929"/>
      <c r="Y9" s="929"/>
      <c r="Z9" s="930"/>
      <c r="AA9" s="933"/>
      <c r="AB9" s="934"/>
      <c r="AC9" s="934"/>
      <c r="AD9" s="934"/>
      <c r="AE9" s="934"/>
      <c r="AF9" s="934"/>
      <c r="AG9" s="934"/>
      <c r="AH9" s="934"/>
      <c r="AI9" s="934"/>
      <c r="AJ9" s="934"/>
      <c r="AK9" s="934"/>
      <c r="AL9" s="934"/>
      <c r="AM9" s="934"/>
      <c r="AN9" s="935"/>
      <c r="AO9" s="928"/>
      <c r="AP9" s="929"/>
      <c r="AQ9" s="929"/>
      <c r="AR9" s="929"/>
      <c r="AS9" s="929"/>
      <c r="AT9" s="929"/>
      <c r="AU9" s="930"/>
      <c r="AV9" s="928"/>
      <c r="AW9" s="929"/>
      <c r="AX9" s="929"/>
      <c r="AY9" s="929"/>
      <c r="AZ9" s="929"/>
      <c r="BA9" s="929"/>
      <c r="BB9" s="929"/>
      <c r="BC9" s="929"/>
      <c r="BD9" s="929"/>
      <c r="BE9" s="930"/>
      <c r="BF9" s="902" t="s">
        <v>53</v>
      </c>
      <c r="BG9" s="903"/>
      <c r="BH9" s="903"/>
      <c r="BI9" s="903"/>
      <c r="BJ9" s="903"/>
      <c r="BK9" s="903"/>
      <c r="BL9" s="903"/>
      <c r="BM9" s="903"/>
      <c r="BN9" s="903"/>
      <c r="BO9" s="903"/>
      <c r="BP9" s="903"/>
      <c r="BQ9" s="904"/>
      <c r="BR9" s="899"/>
      <c r="BS9" s="900"/>
      <c r="BT9" s="900"/>
      <c r="BU9" s="900"/>
      <c r="BV9" s="900"/>
      <c r="BW9" s="900"/>
      <c r="BX9" s="900"/>
      <c r="BY9" s="900"/>
      <c r="BZ9" s="900"/>
      <c r="CA9" s="901"/>
      <c r="CB9" s="35"/>
      <c r="CC9" s="35"/>
      <c r="CD9" s="35"/>
      <c r="CE9" s="35"/>
      <c r="CF9" s="34"/>
      <c r="CG9" s="34"/>
      <c r="CH9" s="34"/>
      <c r="CI9" s="34"/>
      <c r="CJ9" s="34"/>
      <c r="CK9" s="34"/>
      <c r="CL9" s="34"/>
    </row>
    <row r="10" spans="1:90" ht="12.75" customHeight="1" thickBot="1" x14ac:dyDescent="0.25">
      <c r="A10" s="34"/>
      <c r="B10" s="905"/>
      <c r="C10" s="906"/>
      <c r="D10" s="906"/>
      <c r="E10" s="906"/>
      <c r="F10" s="906"/>
      <c r="G10" s="906"/>
      <c r="H10" s="906"/>
      <c r="I10" s="906"/>
      <c r="J10" s="906"/>
      <c r="K10" s="906"/>
      <c r="L10" s="906"/>
      <c r="M10" s="907"/>
      <c r="N10" s="908"/>
      <c r="O10" s="908"/>
      <c r="P10" s="908"/>
      <c r="Q10" s="908"/>
      <c r="R10" s="908"/>
      <c r="S10" s="908"/>
      <c r="T10" s="908"/>
      <c r="U10" s="908"/>
      <c r="V10" s="908"/>
      <c r="W10" s="908"/>
      <c r="X10" s="908"/>
      <c r="Y10" s="908"/>
      <c r="Z10" s="909"/>
      <c r="AA10" s="910"/>
      <c r="AB10" s="911"/>
      <c r="AC10" s="911"/>
      <c r="AD10" s="911"/>
      <c r="AE10" s="911"/>
      <c r="AF10" s="911"/>
      <c r="AG10" s="911"/>
      <c r="AH10" s="911"/>
      <c r="AI10" s="911"/>
      <c r="AJ10" s="911"/>
      <c r="AK10" s="911"/>
      <c r="AL10" s="911"/>
      <c r="AM10" s="911"/>
      <c r="AN10" s="912"/>
      <c r="AO10" s="907"/>
      <c r="AP10" s="908"/>
      <c r="AQ10" s="908"/>
      <c r="AR10" s="908"/>
      <c r="AS10" s="908"/>
      <c r="AT10" s="908"/>
      <c r="AU10" s="909"/>
      <c r="AV10" s="907"/>
      <c r="AW10" s="908"/>
      <c r="AX10" s="908"/>
      <c r="AY10" s="908"/>
      <c r="AZ10" s="908"/>
      <c r="BA10" s="908"/>
      <c r="BB10" s="908"/>
      <c r="BC10" s="908"/>
      <c r="BD10" s="908"/>
      <c r="BE10" s="909"/>
      <c r="BF10" s="907"/>
      <c r="BG10" s="908"/>
      <c r="BH10" s="908"/>
      <c r="BI10" s="908"/>
      <c r="BJ10" s="908"/>
      <c r="BK10" s="908"/>
      <c r="BL10" s="908"/>
      <c r="BM10" s="908"/>
      <c r="BN10" s="908"/>
      <c r="BO10" s="908"/>
      <c r="BP10" s="908"/>
      <c r="BQ10" s="909"/>
      <c r="BR10" s="913"/>
      <c r="BS10" s="914"/>
      <c r="BT10" s="914"/>
      <c r="BU10" s="914"/>
      <c r="BV10" s="914"/>
      <c r="BW10" s="914"/>
      <c r="BX10" s="914"/>
      <c r="BY10" s="914"/>
      <c r="BZ10" s="914"/>
      <c r="CA10" s="915"/>
      <c r="CB10" s="34"/>
      <c r="CC10" s="34"/>
      <c r="CD10" s="34"/>
      <c r="CE10" s="34"/>
      <c r="CF10" s="34"/>
      <c r="CG10" s="34"/>
      <c r="CH10" s="34"/>
      <c r="CI10" s="34"/>
      <c r="CJ10" s="34"/>
      <c r="CK10" s="34"/>
      <c r="CL10" s="34"/>
    </row>
    <row r="11" spans="1:90" ht="12.75" customHeight="1" thickBot="1" x14ac:dyDescent="0.25">
      <c r="A11" s="34"/>
      <c r="B11" s="977" t="s">
        <v>138</v>
      </c>
      <c r="C11" s="978"/>
      <c r="D11" s="978"/>
      <c r="E11" s="978"/>
      <c r="F11" s="978"/>
      <c r="G11" s="978"/>
      <c r="H11" s="978"/>
      <c r="I11" s="978"/>
      <c r="J11" s="978"/>
      <c r="K11" s="978"/>
      <c r="L11" s="978"/>
      <c r="M11" s="942" t="s">
        <v>139</v>
      </c>
      <c r="N11" s="943"/>
      <c r="O11" s="943"/>
      <c r="P11" s="943"/>
      <c r="Q11" s="943"/>
      <c r="R11" s="943"/>
      <c r="S11" s="944"/>
      <c r="T11" s="947" t="s">
        <v>140</v>
      </c>
      <c r="U11" s="943"/>
      <c r="V11" s="943"/>
      <c r="W11" s="943"/>
      <c r="X11" s="943"/>
      <c r="Y11" s="943"/>
      <c r="Z11" s="948"/>
      <c r="AA11" s="942" t="s">
        <v>139</v>
      </c>
      <c r="AB11" s="949"/>
      <c r="AC11" s="949"/>
      <c r="AD11" s="949"/>
      <c r="AE11" s="949"/>
      <c r="AF11" s="949"/>
      <c r="AG11" s="950"/>
      <c r="AH11" s="947" t="s">
        <v>140</v>
      </c>
      <c r="AI11" s="949"/>
      <c r="AJ11" s="949"/>
      <c r="AK11" s="949"/>
      <c r="AL11" s="949"/>
      <c r="AM11" s="949"/>
      <c r="AN11" s="951"/>
      <c r="AO11" s="939"/>
      <c r="AP11" s="940"/>
      <c r="AQ11" s="940"/>
      <c r="AR11" s="940"/>
      <c r="AS11" s="940"/>
      <c r="AT11" s="940"/>
      <c r="AU11" s="941"/>
      <c r="AV11" s="939"/>
      <c r="AW11" s="940"/>
      <c r="AX11" s="940"/>
      <c r="AY11" s="940"/>
      <c r="AZ11" s="940"/>
      <c r="BA11" s="940"/>
      <c r="BB11" s="940"/>
      <c r="BC11" s="940"/>
      <c r="BD11" s="940"/>
      <c r="BE11" s="941"/>
      <c r="BF11" s="939"/>
      <c r="BG11" s="940"/>
      <c r="BH11" s="940"/>
      <c r="BI11" s="940"/>
      <c r="BJ11" s="940"/>
      <c r="BK11" s="940"/>
      <c r="BL11" s="940"/>
      <c r="BM11" s="940"/>
      <c r="BN11" s="940"/>
      <c r="BO11" s="940"/>
      <c r="BP11" s="940"/>
      <c r="BQ11" s="941"/>
      <c r="BR11" s="916"/>
      <c r="BS11" s="917"/>
      <c r="BT11" s="917"/>
      <c r="BU11" s="917"/>
      <c r="BV11" s="917"/>
      <c r="BW11" s="917"/>
      <c r="BX11" s="917"/>
      <c r="BY11" s="917"/>
      <c r="BZ11" s="917"/>
      <c r="CA11" s="918"/>
      <c r="CB11" s="34"/>
      <c r="CC11" s="34"/>
      <c r="CD11" s="34"/>
      <c r="CE11" s="34"/>
      <c r="CF11" s="34"/>
      <c r="CG11" s="34"/>
      <c r="CH11" s="34"/>
      <c r="CI11" s="34"/>
      <c r="CJ11" s="34"/>
      <c r="CK11" s="34"/>
      <c r="CL11" s="34"/>
    </row>
    <row r="12" spans="1:90" ht="14.25" x14ac:dyDescent="0.2">
      <c r="A12" s="34"/>
      <c r="B12" s="968" t="s">
        <v>141</v>
      </c>
      <c r="C12" s="969"/>
      <c r="D12" s="969"/>
      <c r="E12" s="969"/>
      <c r="F12" s="969"/>
      <c r="G12" s="969"/>
      <c r="H12" s="969"/>
      <c r="I12" s="969"/>
      <c r="J12" s="969"/>
      <c r="K12" s="969"/>
      <c r="L12" s="969"/>
      <c r="M12" s="962"/>
      <c r="N12" s="963"/>
      <c r="O12" s="963"/>
      <c r="P12" s="963"/>
      <c r="Q12" s="963"/>
      <c r="R12" s="963"/>
      <c r="S12" s="970"/>
      <c r="T12" s="971"/>
      <c r="U12" s="963"/>
      <c r="V12" s="963"/>
      <c r="W12" s="963"/>
      <c r="X12" s="963"/>
      <c r="Y12" s="963"/>
      <c r="Z12" s="964"/>
      <c r="AA12" s="962"/>
      <c r="AB12" s="963"/>
      <c r="AC12" s="963"/>
      <c r="AD12" s="963"/>
      <c r="AE12" s="963"/>
      <c r="AF12" s="963"/>
      <c r="AG12" s="970"/>
      <c r="AH12" s="971"/>
      <c r="AI12" s="963"/>
      <c r="AJ12" s="963"/>
      <c r="AK12" s="963"/>
      <c r="AL12" s="963"/>
      <c r="AM12" s="963"/>
      <c r="AN12" s="964"/>
      <c r="AO12" s="994"/>
      <c r="AP12" s="995"/>
      <c r="AQ12" s="995"/>
      <c r="AR12" s="995"/>
      <c r="AS12" s="995"/>
      <c r="AT12" s="995"/>
      <c r="AU12" s="996"/>
      <c r="AV12" s="994"/>
      <c r="AW12" s="995"/>
      <c r="AX12" s="995"/>
      <c r="AY12" s="995"/>
      <c r="AZ12" s="995"/>
      <c r="BA12" s="995"/>
      <c r="BB12" s="995"/>
      <c r="BC12" s="995"/>
      <c r="BD12" s="995"/>
      <c r="BE12" s="996"/>
      <c r="BF12" s="997"/>
      <c r="BG12" s="998"/>
      <c r="BH12" s="998"/>
      <c r="BI12" s="998"/>
      <c r="BJ12" s="998"/>
      <c r="BK12" s="998"/>
      <c r="BL12" s="998"/>
      <c r="BM12" s="998"/>
      <c r="BN12" s="998"/>
      <c r="BO12" s="998"/>
      <c r="BP12" s="998"/>
      <c r="BQ12" s="999"/>
      <c r="BR12" s="965">
        <f t="shared" ref="BR12:BR18" si="0">SUM(M12:BQ12)</f>
        <v>0</v>
      </c>
      <c r="BS12" s="966"/>
      <c r="BT12" s="966"/>
      <c r="BU12" s="966"/>
      <c r="BV12" s="966"/>
      <c r="BW12" s="966"/>
      <c r="BX12" s="966"/>
      <c r="BY12" s="966"/>
      <c r="BZ12" s="966"/>
      <c r="CA12" s="967"/>
      <c r="CB12" s="34"/>
      <c r="CC12" s="34"/>
      <c r="CD12" s="34"/>
      <c r="CE12" s="34"/>
      <c r="CF12" s="327"/>
      <c r="CG12" s="34"/>
      <c r="CH12" s="327"/>
      <c r="CI12" s="34"/>
      <c r="CJ12" s="34"/>
      <c r="CK12" s="34"/>
      <c r="CL12" s="34"/>
    </row>
    <row r="13" spans="1:90" ht="14.25" x14ac:dyDescent="0.2">
      <c r="A13" s="34"/>
      <c r="B13" s="968" t="s">
        <v>142</v>
      </c>
      <c r="C13" s="969"/>
      <c r="D13" s="969"/>
      <c r="E13" s="969"/>
      <c r="F13" s="969"/>
      <c r="G13" s="969"/>
      <c r="H13" s="969"/>
      <c r="I13" s="969"/>
      <c r="J13" s="969"/>
      <c r="K13" s="969"/>
      <c r="L13" s="969"/>
      <c r="M13" s="962"/>
      <c r="N13" s="963"/>
      <c r="O13" s="963"/>
      <c r="P13" s="963"/>
      <c r="Q13" s="963"/>
      <c r="R13" s="963"/>
      <c r="S13" s="970"/>
      <c r="T13" s="971"/>
      <c r="U13" s="963"/>
      <c r="V13" s="963"/>
      <c r="W13" s="963"/>
      <c r="X13" s="963"/>
      <c r="Y13" s="963"/>
      <c r="Z13" s="964"/>
      <c r="AA13" s="962"/>
      <c r="AB13" s="963"/>
      <c r="AC13" s="963"/>
      <c r="AD13" s="963"/>
      <c r="AE13" s="963"/>
      <c r="AF13" s="963"/>
      <c r="AG13" s="970"/>
      <c r="AH13" s="971"/>
      <c r="AI13" s="963"/>
      <c r="AJ13" s="963"/>
      <c r="AK13" s="963"/>
      <c r="AL13" s="963"/>
      <c r="AM13" s="963"/>
      <c r="AN13" s="964"/>
      <c r="AO13" s="962"/>
      <c r="AP13" s="963"/>
      <c r="AQ13" s="963"/>
      <c r="AR13" s="963"/>
      <c r="AS13" s="963"/>
      <c r="AT13" s="963"/>
      <c r="AU13" s="964"/>
      <c r="AV13" s="962"/>
      <c r="AW13" s="963"/>
      <c r="AX13" s="963"/>
      <c r="AY13" s="963"/>
      <c r="AZ13" s="963"/>
      <c r="BA13" s="963"/>
      <c r="BB13" s="963"/>
      <c r="BC13" s="963"/>
      <c r="BD13" s="963"/>
      <c r="BE13" s="964"/>
      <c r="BF13" s="962"/>
      <c r="BG13" s="963"/>
      <c r="BH13" s="963"/>
      <c r="BI13" s="963"/>
      <c r="BJ13" s="963"/>
      <c r="BK13" s="963"/>
      <c r="BL13" s="963"/>
      <c r="BM13" s="963"/>
      <c r="BN13" s="963"/>
      <c r="BO13" s="963"/>
      <c r="BP13" s="963"/>
      <c r="BQ13" s="964"/>
      <c r="BR13" s="991">
        <f t="shared" si="0"/>
        <v>0</v>
      </c>
      <c r="BS13" s="992"/>
      <c r="BT13" s="992"/>
      <c r="BU13" s="992"/>
      <c r="BV13" s="992"/>
      <c r="BW13" s="992"/>
      <c r="BX13" s="992"/>
      <c r="BY13" s="992"/>
      <c r="BZ13" s="992"/>
      <c r="CA13" s="993"/>
      <c r="CB13" s="34"/>
      <c r="CC13" s="34"/>
      <c r="CD13" s="34"/>
      <c r="CE13" s="34"/>
      <c r="CF13" s="34"/>
      <c r="CG13" s="34"/>
      <c r="CH13" s="34"/>
      <c r="CI13" s="34"/>
      <c r="CJ13" s="34"/>
      <c r="CK13" s="34"/>
      <c r="CL13" s="34"/>
    </row>
    <row r="14" spans="1:90" ht="14.25" x14ac:dyDescent="0.2">
      <c r="A14" s="34"/>
      <c r="B14" s="968" t="s">
        <v>143</v>
      </c>
      <c r="C14" s="969"/>
      <c r="D14" s="969"/>
      <c r="E14" s="969"/>
      <c r="F14" s="969"/>
      <c r="G14" s="969"/>
      <c r="H14" s="969"/>
      <c r="I14" s="969"/>
      <c r="J14" s="969"/>
      <c r="K14" s="969"/>
      <c r="L14" s="969"/>
      <c r="M14" s="962"/>
      <c r="N14" s="963"/>
      <c r="O14" s="963"/>
      <c r="P14" s="963"/>
      <c r="Q14" s="963"/>
      <c r="R14" s="963"/>
      <c r="S14" s="970"/>
      <c r="T14" s="971"/>
      <c r="U14" s="963"/>
      <c r="V14" s="963"/>
      <c r="W14" s="963"/>
      <c r="X14" s="963"/>
      <c r="Y14" s="963"/>
      <c r="Z14" s="964"/>
      <c r="AA14" s="962"/>
      <c r="AB14" s="963"/>
      <c r="AC14" s="963"/>
      <c r="AD14" s="963"/>
      <c r="AE14" s="963"/>
      <c r="AF14" s="963"/>
      <c r="AG14" s="970"/>
      <c r="AH14" s="971"/>
      <c r="AI14" s="963"/>
      <c r="AJ14" s="963"/>
      <c r="AK14" s="963"/>
      <c r="AL14" s="963"/>
      <c r="AM14" s="963"/>
      <c r="AN14" s="964"/>
      <c r="AO14" s="962"/>
      <c r="AP14" s="963"/>
      <c r="AQ14" s="963"/>
      <c r="AR14" s="963"/>
      <c r="AS14" s="963"/>
      <c r="AT14" s="963"/>
      <c r="AU14" s="964"/>
      <c r="AV14" s="962"/>
      <c r="AW14" s="963"/>
      <c r="AX14" s="963"/>
      <c r="AY14" s="963"/>
      <c r="AZ14" s="963"/>
      <c r="BA14" s="963"/>
      <c r="BB14" s="963"/>
      <c r="BC14" s="963"/>
      <c r="BD14" s="963"/>
      <c r="BE14" s="964"/>
      <c r="BF14" s="962"/>
      <c r="BG14" s="963"/>
      <c r="BH14" s="963"/>
      <c r="BI14" s="963"/>
      <c r="BJ14" s="963"/>
      <c r="BK14" s="963"/>
      <c r="BL14" s="963"/>
      <c r="BM14" s="963"/>
      <c r="BN14" s="963"/>
      <c r="BO14" s="963"/>
      <c r="BP14" s="963"/>
      <c r="BQ14" s="964"/>
      <c r="BR14" s="991">
        <f t="shared" si="0"/>
        <v>0</v>
      </c>
      <c r="BS14" s="992"/>
      <c r="BT14" s="992"/>
      <c r="BU14" s="992"/>
      <c r="BV14" s="992"/>
      <c r="BW14" s="992"/>
      <c r="BX14" s="992"/>
      <c r="BY14" s="992"/>
      <c r="BZ14" s="992"/>
      <c r="CA14" s="993"/>
      <c r="CB14" s="34"/>
      <c r="CC14" s="34"/>
      <c r="CD14" s="34"/>
      <c r="CE14" s="34"/>
      <c r="CF14" s="34"/>
      <c r="CG14" s="34"/>
      <c r="CH14" s="34"/>
      <c r="CI14" s="34"/>
      <c r="CJ14" s="34"/>
      <c r="CK14" s="34"/>
      <c r="CL14" s="34"/>
    </row>
    <row r="15" spans="1:90" ht="14.25" x14ac:dyDescent="0.2">
      <c r="A15" s="34"/>
      <c r="B15" s="1007" t="s">
        <v>144</v>
      </c>
      <c r="C15" s="1008"/>
      <c r="D15" s="1008"/>
      <c r="E15" s="1008"/>
      <c r="F15" s="1008"/>
      <c r="G15" s="1008"/>
      <c r="H15" s="1008"/>
      <c r="I15" s="1008"/>
      <c r="J15" s="1008"/>
      <c r="K15" s="1008"/>
      <c r="L15" s="1008"/>
      <c r="M15" s="962"/>
      <c r="N15" s="963"/>
      <c r="O15" s="963"/>
      <c r="P15" s="963"/>
      <c r="Q15" s="963"/>
      <c r="R15" s="963"/>
      <c r="S15" s="970"/>
      <c r="T15" s="971"/>
      <c r="U15" s="963"/>
      <c r="V15" s="963"/>
      <c r="W15" s="963"/>
      <c r="X15" s="963"/>
      <c r="Y15" s="963"/>
      <c r="Z15" s="964"/>
      <c r="AA15" s="962"/>
      <c r="AB15" s="963"/>
      <c r="AC15" s="963"/>
      <c r="AD15" s="963"/>
      <c r="AE15" s="963"/>
      <c r="AF15" s="963"/>
      <c r="AG15" s="970"/>
      <c r="AH15" s="971"/>
      <c r="AI15" s="963"/>
      <c r="AJ15" s="963"/>
      <c r="AK15" s="963"/>
      <c r="AL15" s="963"/>
      <c r="AM15" s="963"/>
      <c r="AN15" s="964"/>
      <c r="AO15" s="962"/>
      <c r="AP15" s="963"/>
      <c r="AQ15" s="963"/>
      <c r="AR15" s="963"/>
      <c r="AS15" s="963"/>
      <c r="AT15" s="963"/>
      <c r="AU15" s="964"/>
      <c r="AV15" s="962"/>
      <c r="AW15" s="963"/>
      <c r="AX15" s="963"/>
      <c r="AY15" s="963"/>
      <c r="AZ15" s="963"/>
      <c r="BA15" s="963"/>
      <c r="BB15" s="963"/>
      <c r="BC15" s="963"/>
      <c r="BD15" s="963"/>
      <c r="BE15" s="964"/>
      <c r="BF15" s="962"/>
      <c r="BG15" s="963"/>
      <c r="BH15" s="963"/>
      <c r="BI15" s="963"/>
      <c r="BJ15" s="963"/>
      <c r="BK15" s="963"/>
      <c r="BL15" s="963"/>
      <c r="BM15" s="963"/>
      <c r="BN15" s="963"/>
      <c r="BO15" s="963"/>
      <c r="BP15" s="963"/>
      <c r="BQ15" s="964"/>
      <c r="BR15" s="991">
        <f t="shared" si="0"/>
        <v>0</v>
      </c>
      <c r="BS15" s="992"/>
      <c r="BT15" s="992"/>
      <c r="BU15" s="992"/>
      <c r="BV15" s="992"/>
      <c r="BW15" s="992"/>
      <c r="BX15" s="992"/>
      <c r="BY15" s="992"/>
      <c r="BZ15" s="992"/>
      <c r="CA15" s="993"/>
      <c r="CB15" s="34"/>
      <c r="CC15" s="34"/>
      <c r="CD15" s="34"/>
      <c r="CE15" s="34"/>
      <c r="CF15" s="34"/>
      <c r="CG15" s="34"/>
      <c r="CH15" s="34"/>
      <c r="CI15" s="34"/>
      <c r="CJ15" s="34"/>
      <c r="CK15" s="34"/>
      <c r="CL15" s="34"/>
    </row>
    <row r="16" spans="1:90" ht="14.25" x14ac:dyDescent="0.2">
      <c r="A16" s="34"/>
      <c r="B16" s="1007" t="s">
        <v>145</v>
      </c>
      <c r="C16" s="1008"/>
      <c r="D16" s="1008"/>
      <c r="E16" s="1008"/>
      <c r="F16" s="1008"/>
      <c r="G16" s="1008"/>
      <c r="H16" s="1008"/>
      <c r="I16" s="1008"/>
      <c r="J16" s="1008"/>
      <c r="K16" s="1008"/>
      <c r="L16" s="1008"/>
      <c r="M16" s="962"/>
      <c r="N16" s="963"/>
      <c r="O16" s="963"/>
      <c r="P16" s="963"/>
      <c r="Q16" s="963"/>
      <c r="R16" s="963"/>
      <c r="S16" s="970"/>
      <c r="T16" s="971"/>
      <c r="U16" s="963"/>
      <c r="V16" s="963"/>
      <c r="W16" s="963"/>
      <c r="X16" s="963"/>
      <c r="Y16" s="963"/>
      <c r="Z16" s="964"/>
      <c r="AA16" s="962"/>
      <c r="AB16" s="1005"/>
      <c r="AC16" s="1005"/>
      <c r="AD16" s="1005"/>
      <c r="AE16" s="1005"/>
      <c r="AF16" s="1005"/>
      <c r="AG16" s="1006"/>
      <c r="AH16" s="971"/>
      <c r="AI16" s="1005"/>
      <c r="AJ16" s="1005"/>
      <c r="AK16" s="1005"/>
      <c r="AL16" s="1005"/>
      <c r="AM16" s="1005"/>
      <c r="AN16" s="1055"/>
      <c r="AO16" s="962"/>
      <c r="AP16" s="963"/>
      <c r="AQ16" s="963"/>
      <c r="AR16" s="963"/>
      <c r="AS16" s="963"/>
      <c r="AT16" s="963"/>
      <c r="AU16" s="964"/>
      <c r="AV16" s="962"/>
      <c r="AW16" s="963"/>
      <c r="AX16" s="963"/>
      <c r="AY16" s="963"/>
      <c r="AZ16" s="963"/>
      <c r="BA16" s="963"/>
      <c r="BB16" s="963"/>
      <c r="BC16" s="963"/>
      <c r="BD16" s="963"/>
      <c r="BE16" s="964"/>
      <c r="BF16" s="962"/>
      <c r="BG16" s="963"/>
      <c r="BH16" s="963"/>
      <c r="BI16" s="963"/>
      <c r="BJ16" s="963"/>
      <c r="BK16" s="963"/>
      <c r="BL16" s="963"/>
      <c r="BM16" s="963"/>
      <c r="BN16" s="963"/>
      <c r="BO16" s="963"/>
      <c r="BP16" s="963"/>
      <c r="BQ16" s="964"/>
      <c r="BR16" s="991">
        <f t="shared" si="0"/>
        <v>0</v>
      </c>
      <c r="BS16" s="992"/>
      <c r="BT16" s="992"/>
      <c r="BU16" s="992"/>
      <c r="BV16" s="992"/>
      <c r="BW16" s="992"/>
      <c r="BX16" s="992"/>
      <c r="BY16" s="992"/>
      <c r="BZ16" s="992"/>
      <c r="CA16" s="993"/>
      <c r="CB16" s="34"/>
      <c r="CC16" s="34"/>
      <c r="CD16" s="34"/>
      <c r="CE16" s="34"/>
      <c r="CF16" s="34"/>
      <c r="CG16" s="34"/>
      <c r="CH16" s="34"/>
      <c r="CI16" s="34"/>
      <c r="CJ16" s="34"/>
      <c r="CK16" s="34"/>
      <c r="CL16" s="34"/>
    </row>
    <row r="17" spans="1:90" ht="27" customHeight="1" x14ac:dyDescent="0.2">
      <c r="A17" s="34"/>
      <c r="B17" s="1007" t="s">
        <v>146</v>
      </c>
      <c r="C17" s="1008"/>
      <c r="D17" s="1008"/>
      <c r="E17" s="1008"/>
      <c r="F17" s="1008"/>
      <c r="G17" s="1008"/>
      <c r="H17" s="1008"/>
      <c r="I17" s="1008"/>
      <c r="J17" s="1008"/>
      <c r="K17" s="1008"/>
      <c r="L17" s="1008"/>
      <c r="M17" s="962"/>
      <c r="N17" s="963"/>
      <c r="O17" s="963"/>
      <c r="P17" s="963"/>
      <c r="Q17" s="963"/>
      <c r="R17" s="963"/>
      <c r="S17" s="970"/>
      <c r="T17" s="971"/>
      <c r="U17" s="963"/>
      <c r="V17" s="963"/>
      <c r="W17" s="963"/>
      <c r="X17" s="963"/>
      <c r="Y17" s="963"/>
      <c r="Z17" s="964"/>
      <c r="AA17" s="962"/>
      <c r="AB17" s="963"/>
      <c r="AC17" s="963"/>
      <c r="AD17" s="963"/>
      <c r="AE17" s="963"/>
      <c r="AF17" s="963"/>
      <c r="AG17" s="970"/>
      <c r="AH17" s="971"/>
      <c r="AI17" s="963"/>
      <c r="AJ17" s="963"/>
      <c r="AK17" s="963"/>
      <c r="AL17" s="963"/>
      <c r="AM17" s="963"/>
      <c r="AN17" s="964"/>
      <c r="AO17" s="962"/>
      <c r="AP17" s="963"/>
      <c r="AQ17" s="963"/>
      <c r="AR17" s="963"/>
      <c r="AS17" s="963"/>
      <c r="AT17" s="963"/>
      <c r="AU17" s="964"/>
      <c r="AV17" s="962"/>
      <c r="AW17" s="963"/>
      <c r="AX17" s="963"/>
      <c r="AY17" s="963"/>
      <c r="AZ17" s="963"/>
      <c r="BA17" s="963"/>
      <c r="BB17" s="963"/>
      <c r="BC17" s="963"/>
      <c r="BD17" s="963"/>
      <c r="BE17" s="964"/>
      <c r="BF17" s="962"/>
      <c r="BG17" s="963"/>
      <c r="BH17" s="963"/>
      <c r="BI17" s="963"/>
      <c r="BJ17" s="963"/>
      <c r="BK17" s="963"/>
      <c r="BL17" s="963"/>
      <c r="BM17" s="963"/>
      <c r="BN17" s="963"/>
      <c r="BO17" s="963"/>
      <c r="BP17" s="963"/>
      <c r="BQ17" s="964"/>
      <c r="BR17" s="991">
        <f t="shared" si="0"/>
        <v>0</v>
      </c>
      <c r="BS17" s="992"/>
      <c r="BT17" s="992"/>
      <c r="BU17" s="992"/>
      <c r="BV17" s="992"/>
      <c r="BW17" s="992"/>
      <c r="BX17" s="992"/>
      <c r="BY17" s="992"/>
      <c r="BZ17" s="992"/>
      <c r="CA17" s="993"/>
      <c r="CB17" s="34"/>
      <c r="CC17" s="34"/>
      <c r="CD17" s="34"/>
      <c r="CE17" s="34"/>
      <c r="CF17" s="34"/>
      <c r="CG17" s="34"/>
      <c r="CH17" s="34"/>
      <c r="CI17" s="34"/>
      <c r="CJ17" s="34"/>
      <c r="CK17" s="34"/>
      <c r="CL17" s="34"/>
    </row>
    <row r="18" spans="1:90" ht="27" customHeight="1" thickBot="1" x14ac:dyDescent="0.25">
      <c r="A18" s="34"/>
      <c r="B18" s="1070" t="s">
        <v>147</v>
      </c>
      <c r="C18" s="1071"/>
      <c r="D18" s="1071"/>
      <c r="E18" s="1071"/>
      <c r="F18" s="1071"/>
      <c r="G18" s="1071"/>
      <c r="H18" s="1071"/>
      <c r="I18" s="1071"/>
      <c r="J18" s="1071"/>
      <c r="K18" s="1071"/>
      <c r="L18" s="1071"/>
      <c r="M18" s="1002"/>
      <c r="N18" s="1003"/>
      <c r="O18" s="1003"/>
      <c r="P18" s="1003"/>
      <c r="Q18" s="1003"/>
      <c r="R18" s="1003"/>
      <c r="S18" s="1072"/>
      <c r="T18" s="1073"/>
      <c r="U18" s="1003"/>
      <c r="V18" s="1003"/>
      <c r="W18" s="1003"/>
      <c r="X18" s="1003"/>
      <c r="Y18" s="1003"/>
      <c r="Z18" s="1004"/>
      <c r="AA18" s="962"/>
      <c r="AB18" s="963"/>
      <c r="AC18" s="963"/>
      <c r="AD18" s="963"/>
      <c r="AE18" s="963"/>
      <c r="AF18" s="963"/>
      <c r="AG18" s="970"/>
      <c r="AH18" s="971"/>
      <c r="AI18" s="963"/>
      <c r="AJ18" s="963"/>
      <c r="AK18" s="963"/>
      <c r="AL18" s="963"/>
      <c r="AM18" s="963"/>
      <c r="AN18" s="964"/>
      <c r="AO18" s="1002"/>
      <c r="AP18" s="1003"/>
      <c r="AQ18" s="1003"/>
      <c r="AR18" s="1003"/>
      <c r="AS18" s="1003"/>
      <c r="AT18" s="1003"/>
      <c r="AU18" s="1004"/>
      <c r="AV18" s="1002"/>
      <c r="AW18" s="1003"/>
      <c r="AX18" s="1003"/>
      <c r="AY18" s="1003"/>
      <c r="AZ18" s="1003"/>
      <c r="BA18" s="1003"/>
      <c r="BB18" s="1003"/>
      <c r="BC18" s="1003"/>
      <c r="BD18" s="1003"/>
      <c r="BE18" s="1004"/>
      <c r="BF18" s="1002"/>
      <c r="BG18" s="1003"/>
      <c r="BH18" s="1003"/>
      <c r="BI18" s="1003"/>
      <c r="BJ18" s="1003"/>
      <c r="BK18" s="1003"/>
      <c r="BL18" s="1003"/>
      <c r="BM18" s="1003"/>
      <c r="BN18" s="1003"/>
      <c r="BO18" s="1003"/>
      <c r="BP18" s="1003"/>
      <c r="BQ18" s="1004"/>
      <c r="BR18" s="1052">
        <f t="shared" si="0"/>
        <v>0</v>
      </c>
      <c r="BS18" s="1053"/>
      <c r="BT18" s="1053"/>
      <c r="BU18" s="1053"/>
      <c r="BV18" s="1053"/>
      <c r="BW18" s="1053"/>
      <c r="BX18" s="1053"/>
      <c r="BY18" s="1053"/>
      <c r="BZ18" s="1053"/>
      <c r="CA18" s="1054"/>
      <c r="CB18" s="34"/>
      <c r="CC18" s="34"/>
      <c r="CD18" s="34"/>
      <c r="CE18" s="34"/>
      <c r="CF18" s="34"/>
      <c r="CG18" s="34"/>
      <c r="CH18" s="34"/>
      <c r="CI18" s="34"/>
      <c r="CJ18" s="34"/>
      <c r="CK18" s="34"/>
      <c r="CL18" s="34"/>
    </row>
    <row r="19" spans="1:90" ht="27" customHeight="1" x14ac:dyDescent="0.2">
      <c r="A19" s="34"/>
      <c r="B19" s="1012" t="s">
        <v>316</v>
      </c>
      <c r="C19" s="1013"/>
      <c r="D19" s="1013"/>
      <c r="E19" s="1013"/>
      <c r="F19" s="1013"/>
      <c r="G19" s="1013"/>
      <c r="H19" s="1013"/>
      <c r="I19" s="1013"/>
      <c r="J19" s="1013"/>
      <c r="K19" s="1013"/>
      <c r="L19" s="1014"/>
      <c r="M19" s="650">
        <f>M12+M13+M14+M15+M16</f>
        <v>0</v>
      </c>
      <c r="N19" s="651"/>
      <c r="O19" s="651"/>
      <c r="P19" s="651"/>
      <c r="Q19" s="651"/>
      <c r="R19" s="651"/>
      <c r="S19" s="1015"/>
      <c r="T19" s="1016">
        <f>T12+T13+T14+T15+T16</f>
        <v>0</v>
      </c>
      <c r="U19" s="653"/>
      <c r="V19" s="653"/>
      <c r="W19" s="653"/>
      <c r="X19" s="653"/>
      <c r="Y19" s="653"/>
      <c r="Z19" s="654"/>
      <c r="AA19" s="650">
        <f>AA12+AA13+AA14+AA15+AA16</f>
        <v>0</v>
      </c>
      <c r="AB19" s="653"/>
      <c r="AC19" s="653"/>
      <c r="AD19" s="653"/>
      <c r="AE19" s="653"/>
      <c r="AF19" s="653"/>
      <c r="AG19" s="1017"/>
      <c r="AH19" s="329"/>
      <c r="AI19" s="1016">
        <f>AH12+AH13+AH14+AH15+AH16</f>
        <v>0</v>
      </c>
      <c r="AJ19" s="653"/>
      <c r="AK19" s="653"/>
      <c r="AL19" s="653"/>
      <c r="AM19" s="653"/>
      <c r="AN19" s="653"/>
      <c r="AO19" s="654"/>
      <c r="AP19" s="650">
        <f>AO12+AO13+AO14+AO15+AO16</f>
        <v>0</v>
      </c>
      <c r="AQ19" s="651"/>
      <c r="AR19" s="651"/>
      <c r="AS19" s="651"/>
      <c r="AT19" s="651"/>
      <c r="AU19" s="652"/>
      <c r="AV19" s="650">
        <f>AV12+AV13+AV14+AV15+AV16</f>
        <v>0</v>
      </c>
      <c r="AW19" s="653"/>
      <c r="AX19" s="653"/>
      <c r="AY19" s="653"/>
      <c r="AZ19" s="653"/>
      <c r="BA19" s="653"/>
      <c r="BB19" s="653"/>
      <c r="BC19" s="653"/>
      <c r="BD19" s="653"/>
      <c r="BE19" s="654"/>
      <c r="BF19" s="650">
        <f>BF12+BF13+BF14+BF15+BF16</f>
        <v>0</v>
      </c>
      <c r="BG19" s="653"/>
      <c r="BH19" s="653"/>
      <c r="BI19" s="653"/>
      <c r="BJ19" s="653"/>
      <c r="BK19" s="653"/>
      <c r="BL19" s="653"/>
      <c r="BM19" s="653"/>
      <c r="BN19" s="653"/>
      <c r="BO19" s="653"/>
      <c r="BP19" s="653"/>
      <c r="BQ19" s="654"/>
      <c r="BR19" s="655">
        <f>BR12+BR13+BR14+BR15+BR16</f>
        <v>0</v>
      </c>
      <c r="BS19" s="656"/>
      <c r="BT19" s="656"/>
      <c r="BU19" s="656"/>
      <c r="BV19" s="656"/>
      <c r="BW19" s="656"/>
      <c r="BX19" s="656"/>
      <c r="BY19" s="656"/>
      <c r="BZ19" s="656"/>
      <c r="CA19" s="657"/>
      <c r="CB19" s="34"/>
      <c r="CC19" s="34"/>
      <c r="CD19" s="34"/>
      <c r="CE19" s="34"/>
      <c r="CF19" s="34"/>
      <c r="CG19" s="34"/>
      <c r="CH19" s="34"/>
      <c r="CI19" s="34"/>
      <c r="CJ19" s="34"/>
      <c r="CK19" s="34"/>
      <c r="CL19" s="34"/>
    </row>
    <row r="20" spans="1:90" ht="15" thickBot="1" x14ac:dyDescent="0.25">
      <c r="A20" s="34"/>
      <c r="B20" s="1007" t="s">
        <v>317</v>
      </c>
      <c r="C20" s="1008"/>
      <c r="D20" s="1008"/>
      <c r="E20" s="1008"/>
      <c r="F20" s="1008"/>
      <c r="G20" s="1008"/>
      <c r="H20" s="1008"/>
      <c r="I20" s="1008"/>
      <c r="J20" s="1008"/>
      <c r="K20" s="1008"/>
      <c r="L20" s="1008"/>
      <c r="M20" s="1056">
        <f>SUM(M12:S18)</f>
        <v>0</v>
      </c>
      <c r="N20" s="1057"/>
      <c r="O20" s="1057"/>
      <c r="P20" s="1057"/>
      <c r="Q20" s="1057"/>
      <c r="R20" s="1057"/>
      <c r="S20" s="1057"/>
      <c r="T20" s="1057">
        <f>SUM(T12:Z18)</f>
        <v>0</v>
      </c>
      <c r="U20" s="1057"/>
      <c r="V20" s="1057"/>
      <c r="W20" s="1057"/>
      <c r="X20" s="1057"/>
      <c r="Y20" s="1057"/>
      <c r="Z20" s="1058"/>
      <c r="AA20" s="1059">
        <f>SUM(AA12:AG18)</f>
        <v>0</v>
      </c>
      <c r="AB20" s="1060"/>
      <c r="AC20" s="1060"/>
      <c r="AD20" s="1060"/>
      <c r="AE20" s="1060"/>
      <c r="AF20" s="1060"/>
      <c r="AG20" s="1061"/>
      <c r="AH20" s="1062">
        <f>SUM(AH12:AN18)</f>
        <v>0</v>
      </c>
      <c r="AI20" s="1063"/>
      <c r="AJ20" s="1063"/>
      <c r="AK20" s="1063"/>
      <c r="AL20" s="1063"/>
      <c r="AM20" s="1063"/>
      <c r="AN20" s="1064"/>
      <c r="AO20" s="1059">
        <f>SUM(AO12:AU18)</f>
        <v>0</v>
      </c>
      <c r="AP20" s="1063"/>
      <c r="AQ20" s="1063"/>
      <c r="AR20" s="1063"/>
      <c r="AS20" s="1063"/>
      <c r="AT20" s="1063"/>
      <c r="AU20" s="1064"/>
      <c r="AV20" s="1059">
        <f>SUM(AV12:BE18)</f>
        <v>0</v>
      </c>
      <c r="AW20" s="1063"/>
      <c r="AX20" s="1063"/>
      <c r="AY20" s="1063"/>
      <c r="AZ20" s="1063"/>
      <c r="BA20" s="1063"/>
      <c r="BB20" s="1063"/>
      <c r="BC20" s="1063"/>
      <c r="BD20" s="1063"/>
      <c r="BE20" s="1064"/>
      <c r="BF20" s="1056">
        <f>SUM(BF12:BQ18)</f>
        <v>0</v>
      </c>
      <c r="BG20" s="1057"/>
      <c r="BH20" s="1057"/>
      <c r="BI20" s="1057"/>
      <c r="BJ20" s="1057"/>
      <c r="BK20" s="1057"/>
      <c r="BL20" s="1057"/>
      <c r="BM20" s="1057"/>
      <c r="BN20" s="1057"/>
      <c r="BO20" s="1057"/>
      <c r="BP20" s="1057"/>
      <c r="BQ20" s="1058"/>
      <c r="BR20" s="1067">
        <f>SUM(BR12:CA18)</f>
        <v>0</v>
      </c>
      <c r="BS20" s="1068"/>
      <c r="BT20" s="1068"/>
      <c r="BU20" s="1068"/>
      <c r="BV20" s="1068"/>
      <c r="BW20" s="1068"/>
      <c r="BX20" s="1068"/>
      <c r="BY20" s="1068"/>
      <c r="BZ20" s="1068"/>
      <c r="CA20" s="1069"/>
      <c r="CB20" s="34"/>
      <c r="CC20" s="34"/>
      <c r="CD20" s="34"/>
      <c r="CE20" s="34"/>
      <c r="CF20" s="34"/>
      <c r="CG20" s="34"/>
      <c r="CH20" s="34"/>
      <c r="CI20" s="34"/>
      <c r="CJ20" s="34"/>
      <c r="CK20" s="34"/>
      <c r="CL20" s="34"/>
    </row>
    <row r="21" spans="1:90" s="59" customFormat="1" ht="11.25" customHeight="1" x14ac:dyDescent="0.2">
      <c r="A21" s="37"/>
      <c r="B21" s="37"/>
      <c r="C21" s="37"/>
      <c r="D21" s="37"/>
      <c r="E21" s="37"/>
      <c r="F21" s="37"/>
      <c r="G21" s="37"/>
      <c r="H21" s="37"/>
      <c r="I21" s="37"/>
      <c r="J21" s="37"/>
      <c r="K21" s="37"/>
      <c r="L21" s="37"/>
      <c r="M21" s="37"/>
      <c r="N21" s="37"/>
      <c r="O21" s="37"/>
      <c r="P21" s="37"/>
      <c r="Q21" s="37"/>
      <c r="R21" s="37"/>
      <c r="S21" s="37"/>
      <c r="T21" s="37"/>
      <c r="U21" s="37"/>
      <c r="V21" s="38"/>
      <c r="W21" s="38"/>
      <c r="X21" s="38"/>
      <c r="Y21" s="38"/>
      <c r="Z21" s="38"/>
      <c r="AA21" s="38"/>
      <c r="AB21" s="38"/>
      <c r="AC21" s="38"/>
      <c r="AD21" s="38"/>
      <c r="AE21" s="38"/>
      <c r="AF21" s="39"/>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40"/>
      <c r="BI21" s="40"/>
      <c r="BJ21" s="40"/>
      <c r="BK21" s="40"/>
      <c r="BL21" s="40"/>
      <c r="BM21" s="40"/>
      <c r="BN21" s="40"/>
      <c r="BO21" s="40"/>
      <c r="BP21" s="40"/>
      <c r="BQ21" s="40"/>
      <c r="BR21" s="41"/>
      <c r="BS21" s="41"/>
      <c r="BT21" s="41"/>
      <c r="BU21" s="41"/>
      <c r="BV21" s="41"/>
      <c r="BW21" s="41"/>
      <c r="BX21" s="41"/>
      <c r="BY21" s="41"/>
      <c r="BZ21" s="41"/>
      <c r="CA21" s="41"/>
      <c r="CB21" s="41"/>
      <c r="CC21" s="41"/>
      <c r="CD21" s="41"/>
      <c r="CE21" s="41"/>
      <c r="CF21" s="41"/>
      <c r="CG21" s="41"/>
      <c r="CH21" s="41"/>
      <c r="CI21" s="41"/>
      <c r="CJ21" s="41"/>
      <c r="CK21" s="41"/>
      <c r="CL21" s="41"/>
    </row>
    <row r="22" spans="1:90" s="29" customFormat="1" ht="15" customHeight="1" x14ac:dyDescent="0.2">
      <c r="A22" s="659" t="s">
        <v>585</v>
      </c>
      <c r="B22" s="659"/>
      <c r="C22" s="659"/>
      <c r="D22" s="659"/>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59"/>
      <c r="AI22" s="659"/>
      <c r="AJ22" s="659"/>
      <c r="AK22" s="659"/>
      <c r="AL22" s="659"/>
      <c r="AM22" s="659"/>
      <c r="AN22" s="659"/>
      <c r="AO22" s="659"/>
      <c r="AP22" s="659"/>
      <c r="AQ22" s="659"/>
      <c r="AR22" s="659"/>
      <c r="AS22" s="659"/>
      <c r="AT22" s="659"/>
      <c r="AU22" s="659"/>
      <c r="AV22" s="659"/>
      <c r="AW22" s="659"/>
      <c r="AX22" s="659"/>
      <c r="AY22" s="659"/>
      <c r="AZ22" s="659"/>
      <c r="BA22" s="659"/>
      <c r="BB22" s="659"/>
      <c r="BC22" s="659"/>
      <c r="BD22" s="659"/>
      <c r="BE22" s="659"/>
      <c r="BF22" s="659"/>
      <c r="BG22" s="659"/>
      <c r="BH22" s="659"/>
      <c r="BI22" s="659"/>
      <c r="BJ22" s="659"/>
      <c r="BK22" s="659"/>
      <c r="BL22" s="659"/>
      <c r="BM22" s="659"/>
      <c r="BN22" s="659"/>
      <c r="BO22" s="659"/>
      <c r="BP22" s="659"/>
      <c r="BQ22" s="659"/>
      <c r="BR22" s="659"/>
      <c r="BS22" s="659"/>
      <c r="BT22" s="659"/>
      <c r="BU22" s="659"/>
      <c r="BV22" s="659"/>
      <c r="BW22" s="659"/>
      <c r="BX22" s="659"/>
      <c r="BY22" s="659"/>
      <c r="BZ22" s="659"/>
      <c r="CA22" s="27"/>
      <c r="CB22" s="27"/>
      <c r="CC22" s="27"/>
      <c r="CD22" s="27"/>
      <c r="CE22" s="27"/>
      <c r="CF22" s="27"/>
      <c r="CG22" s="27"/>
      <c r="CH22" s="27"/>
      <c r="CI22" s="27"/>
      <c r="CJ22" s="28"/>
    </row>
    <row r="23" spans="1:90" s="29" customFormat="1" ht="15" customHeight="1" x14ac:dyDescent="0.2">
      <c r="A23" s="30"/>
      <c r="B23" s="660" t="s">
        <v>281</v>
      </c>
      <c r="C23" s="744"/>
      <c r="D23" s="744"/>
      <c r="E23" s="744"/>
      <c r="F23" s="744"/>
      <c r="G23" s="744"/>
      <c r="H23" s="744"/>
      <c r="I23" s="744"/>
      <c r="J23" s="744"/>
      <c r="K23" s="744"/>
      <c r="L23" s="744"/>
      <c r="M23" s="744"/>
      <c r="N23" s="744"/>
      <c r="O23" s="744"/>
      <c r="P23" s="744"/>
      <c r="Q23" s="744"/>
      <c r="R23" s="744"/>
      <c r="S23" s="744"/>
      <c r="T23" s="744"/>
      <c r="U23" s="744"/>
      <c r="V23" s="744"/>
      <c r="W23" s="744"/>
      <c r="X23" s="744"/>
      <c r="Y23" s="744"/>
      <c r="Z23" s="744"/>
      <c r="AA23" s="744"/>
      <c r="AB23" s="744"/>
      <c r="AC23" s="744"/>
      <c r="AD23" s="744"/>
      <c r="AE23" s="744"/>
      <c r="AF23" s="744"/>
      <c r="AG23" s="744"/>
      <c r="AH23" s="744"/>
      <c r="AI23" s="744"/>
      <c r="AJ23" s="744"/>
      <c r="AK23" s="744"/>
      <c r="AL23" s="744"/>
      <c r="AM23" s="744"/>
      <c r="AN23" s="744"/>
      <c r="AO23" s="744"/>
      <c r="AP23" s="744"/>
      <c r="AQ23" s="744"/>
      <c r="AR23" s="744"/>
      <c r="AS23" s="744"/>
      <c r="AT23" s="744"/>
      <c r="AU23" s="744"/>
      <c r="AV23" s="744"/>
      <c r="AW23" s="744"/>
      <c r="AX23" s="744"/>
      <c r="AY23" s="744"/>
      <c r="AZ23" s="744"/>
      <c r="BA23" s="744"/>
      <c r="BB23" s="744"/>
      <c r="BC23" s="744"/>
      <c r="BD23" s="744"/>
      <c r="BE23" s="744"/>
      <c r="BF23" s="744"/>
      <c r="BG23" s="744"/>
      <c r="BH23" s="744"/>
      <c r="BI23" s="744"/>
      <c r="BJ23" s="744"/>
      <c r="BK23" s="744"/>
      <c r="BL23" s="744"/>
      <c r="BM23" s="744"/>
      <c r="BN23" s="744"/>
      <c r="BO23" s="744"/>
      <c r="BP23" s="744"/>
      <c r="BQ23" s="744"/>
      <c r="BR23" s="744"/>
      <c r="BS23" s="744"/>
      <c r="BT23" s="744"/>
      <c r="BU23" s="744"/>
      <c r="BV23" s="744"/>
      <c r="BW23" s="744"/>
      <c r="BX23" s="744"/>
      <c r="BY23" s="744"/>
      <c r="BZ23" s="31"/>
      <c r="CA23" s="31"/>
      <c r="CB23" s="27"/>
      <c r="CC23" s="27"/>
      <c r="CD23" s="27"/>
      <c r="CE23" s="27"/>
      <c r="CF23" s="27"/>
      <c r="CG23" s="27"/>
      <c r="CH23" s="27"/>
      <c r="CI23" s="27"/>
      <c r="CJ23" s="28"/>
    </row>
    <row r="24" spans="1:90" s="29" customFormat="1" ht="45" customHeight="1" x14ac:dyDescent="0.2">
      <c r="A24" s="30"/>
      <c r="B24" s="744"/>
      <c r="C24" s="744"/>
      <c r="D24" s="744"/>
      <c r="E24" s="744"/>
      <c r="F24" s="744"/>
      <c r="G24" s="744"/>
      <c r="H24" s="744"/>
      <c r="I24" s="744"/>
      <c r="J24" s="744"/>
      <c r="K24" s="744"/>
      <c r="L24" s="744"/>
      <c r="M24" s="744"/>
      <c r="N24" s="744"/>
      <c r="O24" s="744"/>
      <c r="P24" s="744"/>
      <c r="Q24" s="744"/>
      <c r="R24" s="744"/>
      <c r="S24" s="744"/>
      <c r="T24" s="744"/>
      <c r="U24" s="744"/>
      <c r="V24" s="744"/>
      <c r="W24" s="744"/>
      <c r="X24" s="744"/>
      <c r="Y24" s="744"/>
      <c r="Z24" s="744"/>
      <c r="AA24" s="744"/>
      <c r="AB24" s="744"/>
      <c r="AC24" s="744"/>
      <c r="AD24" s="744"/>
      <c r="AE24" s="744"/>
      <c r="AF24" s="744"/>
      <c r="AG24" s="744"/>
      <c r="AH24" s="744"/>
      <c r="AI24" s="744"/>
      <c r="AJ24" s="744"/>
      <c r="AK24" s="744"/>
      <c r="AL24" s="744"/>
      <c r="AM24" s="744"/>
      <c r="AN24" s="744"/>
      <c r="AO24" s="744"/>
      <c r="AP24" s="744"/>
      <c r="AQ24" s="744"/>
      <c r="AR24" s="744"/>
      <c r="AS24" s="744"/>
      <c r="AT24" s="744"/>
      <c r="AU24" s="744"/>
      <c r="AV24" s="744"/>
      <c r="AW24" s="744"/>
      <c r="AX24" s="744"/>
      <c r="AY24" s="744"/>
      <c r="AZ24" s="744"/>
      <c r="BA24" s="744"/>
      <c r="BB24" s="744"/>
      <c r="BC24" s="744"/>
      <c r="BD24" s="744"/>
      <c r="BE24" s="744"/>
      <c r="BF24" s="744"/>
      <c r="BG24" s="744"/>
      <c r="BH24" s="744"/>
      <c r="BI24" s="744"/>
      <c r="BJ24" s="744"/>
      <c r="BK24" s="744"/>
      <c r="BL24" s="744"/>
      <c r="BM24" s="744"/>
      <c r="BN24" s="744"/>
      <c r="BO24" s="744"/>
      <c r="BP24" s="744"/>
      <c r="BQ24" s="744"/>
      <c r="BR24" s="744"/>
      <c r="BS24" s="744"/>
      <c r="BT24" s="744"/>
      <c r="BU24" s="744"/>
      <c r="BV24" s="744"/>
      <c r="BW24" s="744"/>
      <c r="BX24" s="744"/>
      <c r="BY24" s="744"/>
      <c r="BZ24" s="31"/>
      <c r="CA24" s="31"/>
      <c r="CB24" s="27"/>
      <c r="CC24" s="27"/>
      <c r="CD24" s="27"/>
      <c r="CE24" s="27"/>
      <c r="CF24" s="27"/>
      <c r="CG24" s="27"/>
      <c r="CH24" s="27"/>
      <c r="CI24" s="27"/>
      <c r="CJ24" s="28"/>
    </row>
    <row r="25" spans="1:90" s="26" customFormat="1" ht="10.5" customHeight="1"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row>
    <row r="26" spans="1:90" s="26" customFormat="1" ht="12.75" customHeight="1" x14ac:dyDescent="0.2">
      <c r="A26" s="10"/>
      <c r="B26" s="1066" t="s">
        <v>149</v>
      </c>
      <c r="C26" s="1066"/>
      <c r="D26" s="1066"/>
      <c r="E26" s="1066"/>
      <c r="F26" s="1066"/>
      <c r="G26" s="1066"/>
      <c r="H26" s="1066"/>
      <c r="I26" s="1066"/>
      <c r="J26" s="1066"/>
      <c r="K26" s="1066"/>
      <c r="L26" s="1066"/>
      <c r="M26" s="1066"/>
      <c r="N26" s="1066"/>
      <c r="O26" s="1066"/>
      <c r="P26" s="1066"/>
      <c r="Q26" s="288"/>
      <c r="R26" s="288"/>
      <c r="S26" s="1032" t="s">
        <v>150</v>
      </c>
      <c r="T26" s="1033"/>
      <c r="U26" s="1033"/>
      <c r="V26" s="1033"/>
      <c r="W26" s="1033"/>
      <c r="X26" s="1033"/>
      <c r="Y26" s="1033"/>
      <c r="Z26" s="1033"/>
      <c r="AA26" s="1033"/>
      <c r="AB26" s="1033"/>
      <c r="AC26" s="1034"/>
      <c r="AD26" s="1035"/>
      <c r="AE26" s="288"/>
      <c r="AF26" s="1026" t="s">
        <v>151</v>
      </c>
      <c r="AG26" s="1027"/>
      <c r="AH26" s="1027"/>
      <c r="AI26" s="1028"/>
      <c r="AJ26" s="669" t="s">
        <v>263</v>
      </c>
      <c r="AK26" s="669"/>
      <c r="AL26" s="669"/>
      <c r="AM26" s="669"/>
      <c r="AN26" s="669"/>
      <c r="AO26" s="669"/>
      <c r="AP26" s="669"/>
      <c r="AQ26" s="669"/>
      <c r="AR26" s="669"/>
      <c r="AS26" s="669"/>
      <c r="AT26" s="1032" t="s">
        <v>152</v>
      </c>
      <c r="AU26" s="1033"/>
      <c r="AV26" s="1033"/>
      <c r="AW26" s="1033"/>
      <c r="AX26" s="1033"/>
      <c r="AY26" s="1033"/>
      <c r="AZ26" s="1033"/>
      <c r="BA26" s="1044"/>
      <c r="BB26" s="1075" t="s">
        <v>153</v>
      </c>
      <c r="BC26" s="1075"/>
      <c r="BD26" s="1075"/>
      <c r="BE26" s="1075"/>
      <c r="BF26" s="1075"/>
      <c r="BG26" s="1075"/>
      <c r="BH26" s="1075"/>
      <c r="BI26" s="1075"/>
      <c r="BJ26" s="1075"/>
      <c r="BK26" s="1075"/>
      <c r="BL26" s="1075"/>
      <c r="BM26" s="1075"/>
      <c r="BN26" s="1075"/>
      <c r="BO26" s="1032" t="s">
        <v>154</v>
      </c>
      <c r="BP26" s="1033"/>
      <c r="BQ26" s="1033"/>
      <c r="BR26" s="1033"/>
      <c r="BS26" s="1033"/>
      <c r="BT26" s="1033"/>
      <c r="BU26" s="1033"/>
      <c r="BV26" s="1033"/>
      <c r="BW26" s="1033"/>
      <c r="BX26" s="1033"/>
      <c r="BY26" s="1044"/>
    </row>
    <row r="27" spans="1:90" s="26" customFormat="1" ht="12.75" customHeight="1" x14ac:dyDescent="0.2">
      <c r="A27" s="10"/>
      <c r="B27" s="1066"/>
      <c r="C27" s="1066"/>
      <c r="D27" s="1066"/>
      <c r="E27" s="1066"/>
      <c r="F27" s="1066"/>
      <c r="G27" s="1066"/>
      <c r="H27" s="1066"/>
      <c r="I27" s="1066"/>
      <c r="J27" s="1066"/>
      <c r="K27" s="1066"/>
      <c r="L27" s="1066"/>
      <c r="M27" s="1066"/>
      <c r="N27" s="1066"/>
      <c r="O27" s="1066"/>
      <c r="P27" s="1066"/>
      <c r="Q27" s="288"/>
      <c r="R27" s="288"/>
      <c r="S27" s="1036"/>
      <c r="T27" s="1037"/>
      <c r="U27" s="1037"/>
      <c r="V27" s="1037"/>
      <c r="W27" s="1037"/>
      <c r="X27" s="1037"/>
      <c r="Y27" s="1037"/>
      <c r="Z27" s="1037"/>
      <c r="AA27" s="1037"/>
      <c r="AB27" s="1037"/>
      <c r="AC27" s="1038"/>
      <c r="AD27" s="1039"/>
      <c r="AE27" s="288"/>
      <c r="AF27" s="1029"/>
      <c r="AG27" s="1030"/>
      <c r="AH27" s="1030"/>
      <c r="AI27" s="1031"/>
      <c r="AJ27" s="669"/>
      <c r="AK27" s="669"/>
      <c r="AL27" s="669"/>
      <c r="AM27" s="669"/>
      <c r="AN27" s="669"/>
      <c r="AO27" s="669"/>
      <c r="AP27" s="669"/>
      <c r="AQ27" s="669"/>
      <c r="AR27" s="669"/>
      <c r="AS27" s="669"/>
      <c r="AT27" s="1036"/>
      <c r="AU27" s="1037"/>
      <c r="AV27" s="1037"/>
      <c r="AW27" s="1037"/>
      <c r="AX27" s="1037"/>
      <c r="AY27" s="1037"/>
      <c r="AZ27" s="1037"/>
      <c r="BA27" s="1045"/>
      <c r="BB27" s="1075"/>
      <c r="BC27" s="1075"/>
      <c r="BD27" s="1075"/>
      <c r="BE27" s="1075"/>
      <c r="BF27" s="1075"/>
      <c r="BG27" s="1075"/>
      <c r="BH27" s="1075"/>
      <c r="BI27" s="1075"/>
      <c r="BJ27" s="1075"/>
      <c r="BK27" s="1075"/>
      <c r="BL27" s="1075"/>
      <c r="BM27" s="1075"/>
      <c r="BN27" s="1075"/>
      <c r="BO27" s="1036"/>
      <c r="BP27" s="1037"/>
      <c r="BQ27" s="1037"/>
      <c r="BR27" s="1037"/>
      <c r="BS27" s="1037"/>
      <c r="BT27" s="1037"/>
      <c r="BU27" s="1037"/>
      <c r="BV27" s="1037"/>
      <c r="BW27" s="1037"/>
      <c r="BX27" s="1037"/>
      <c r="BY27" s="1045"/>
    </row>
    <row r="28" spans="1:90" s="26" customFormat="1" x14ac:dyDescent="0.2">
      <c r="A28" s="10"/>
      <c r="B28" s="1040" t="s">
        <v>267</v>
      </c>
      <c r="C28" s="1041"/>
      <c r="D28" s="1041"/>
      <c r="E28" s="1041"/>
      <c r="F28" s="1041"/>
      <c r="G28" s="1041"/>
      <c r="H28" s="1041"/>
      <c r="I28" s="1041"/>
      <c r="J28" s="1041"/>
      <c r="K28" s="1041"/>
      <c r="L28" s="1041"/>
      <c r="M28" s="1041"/>
      <c r="N28" s="1041"/>
      <c r="O28" s="1041"/>
      <c r="P28" s="1042"/>
      <c r="Q28" s="71"/>
      <c r="R28" s="289"/>
      <c r="S28" s="1019"/>
      <c r="T28" s="1019"/>
      <c r="U28" s="1019"/>
      <c r="V28" s="1019"/>
      <c r="W28" s="1019"/>
      <c r="X28" s="1019"/>
      <c r="Y28" s="1019"/>
      <c r="Z28" s="1019"/>
      <c r="AA28" s="1019"/>
      <c r="AB28" s="1019"/>
      <c r="AC28" s="1019"/>
      <c r="AD28" s="1019"/>
      <c r="AE28" s="70"/>
      <c r="AF28" s="1000"/>
      <c r="AG28" s="1000"/>
      <c r="AH28" s="1000"/>
      <c r="AI28" s="1001"/>
      <c r="AJ28" s="1043"/>
      <c r="AK28" s="1043"/>
      <c r="AL28" s="1043"/>
      <c r="AM28" s="1043"/>
      <c r="AN28" s="1043"/>
      <c r="AO28" s="1043"/>
      <c r="AP28" s="1043"/>
      <c r="AQ28" s="1043"/>
      <c r="AR28" s="1043"/>
      <c r="AS28" s="1043"/>
      <c r="AT28" s="1046"/>
      <c r="AU28" s="1047"/>
      <c r="AV28" s="1047"/>
      <c r="AW28" s="1047"/>
      <c r="AX28" s="1047"/>
      <c r="AY28" s="1047"/>
      <c r="AZ28" s="1047"/>
      <c r="BA28" s="1048"/>
      <c r="BB28" s="1065"/>
      <c r="BC28" s="1065"/>
      <c r="BD28" s="1065"/>
      <c r="BE28" s="1065"/>
      <c r="BF28" s="1065"/>
      <c r="BG28" s="1065"/>
      <c r="BH28" s="1065"/>
      <c r="BI28" s="1065"/>
      <c r="BJ28" s="1065"/>
      <c r="BK28" s="1065"/>
      <c r="BL28" s="1065"/>
      <c r="BM28" s="1065"/>
      <c r="BN28" s="1065"/>
      <c r="BO28" s="1074"/>
      <c r="BP28" s="1074"/>
      <c r="BQ28" s="1074"/>
      <c r="BR28" s="1074"/>
      <c r="BS28" s="1074"/>
      <c r="BT28" s="1074"/>
      <c r="BU28" s="1074"/>
      <c r="BV28" s="1074"/>
      <c r="BW28" s="1074"/>
      <c r="BX28" s="1074"/>
      <c r="BY28" s="1074"/>
    </row>
    <row r="29" spans="1:90" s="26" customFormat="1" x14ac:dyDescent="0.2">
      <c r="A29" s="10"/>
      <c r="B29" s="1040" t="s">
        <v>268</v>
      </c>
      <c r="C29" s="1041"/>
      <c r="D29" s="1041"/>
      <c r="E29" s="1041"/>
      <c r="F29" s="1041"/>
      <c r="G29" s="1041"/>
      <c r="H29" s="1041"/>
      <c r="I29" s="1041"/>
      <c r="J29" s="1041"/>
      <c r="K29" s="1041"/>
      <c r="L29" s="1041"/>
      <c r="M29" s="1041"/>
      <c r="N29" s="1041"/>
      <c r="O29" s="1041"/>
      <c r="P29" s="1042"/>
      <c r="Q29" s="71"/>
      <c r="R29" s="289"/>
      <c r="S29" s="1018"/>
      <c r="T29" s="1018"/>
      <c r="U29" s="1018"/>
      <c r="V29" s="1018"/>
      <c r="W29" s="1018"/>
      <c r="X29" s="1018"/>
      <c r="Y29" s="1018"/>
      <c r="Z29" s="1018"/>
      <c r="AA29" s="1018"/>
      <c r="AB29" s="1018"/>
      <c r="AC29" s="1019"/>
      <c r="AD29" s="1019"/>
      <c r="AE29" s="70"/>
      <c r="AF29" s="1000"/>
      <c r="AG29" s="1000"/>
      <c r="AH29" s="1000"/>
      <c r="AI29" s="1001"/>
      <c r="AJ29" s="1043"/>
      <c r="AK29" s="1043"/>
      <c r="AL29" s="1043"/>
      <c r="AM29" s="1043"/>
      <c r="AN29" s="1043"/>
      <c r="AO29" s="1043"/>
      <c r="AP29" s="1043"/>
      <c r="AQ29" s="1043"/>
      <c r="AR29" s="1043"/>
      <c r="AS29" s="1043"/>
      <c r="AT29" s="1046"/>
      <c r="AU29" s="1047"/>
      <c r="AV29" s="1047"/>
      <c r="AW29" s="1047"/>
      <c r="AX29" s="1047"/>
      <c r="AY29" s="1047"/>
      <c r="AZ29" s="1047"/>
      <c r="BA29" s="1048"/>
      <c r="BB29" s="1065"/>
      <c r="BC29" s="1065"/>
      <c r="BD29" s="1065"/>
      <c r="BE29" s="1065"/>
      <c r="BF29" s="1065"/>
      <c r="BG29" s="1065"/>
      <c r="BH29" s="1065"/>
      <c r="BI29" s="1065"/>
      <c r="BJ29" s="1065"/>
      <c r="BK29" s="1065"/>
      <c r="BL29" s="1065"/>
      <c r="BM29" s="1065"/>
      <c r="BN29" s="1065"/>
      <c r="BO29" s="1074"/>
      <c r="BP29" s="1074"/>
      <c r="BQ29" s="1074"/>
      <c r="BR29" s="1074"/>
      <c r="BS29" s="1074"/>
      <c r="BT29" s="1074"/>
      <c r="BU29" s="1074"/>
      <c r="BV29" s="1074"/>
      <c r="BW29" s="1074"/>
      <c r="BX29" s="1074"/>
      <c r="BY29" s="1074"/>
    </row>
    <row r="30" spans="1:90" s="26" customFormat="1" ht="12.75" customHeight="1" x14ac:dyDescent="0.2">
      <c r="A30" s="10"/>
      <c r="B30" s="1081" t="s">
        <v>662</v>
      </c>
      <c r="C30" s="1082"/>
      <c r="D30" s="1082"/>
      <c r="E30" s="1082"/>
      <c r="F30" s="1082"/>
      <c r="G30" s="1082"/>
      <c r="H30" s="1082"/>
      <c r="I30" s="1082"/>
      <c r="J30" s="1082"/>
      <c r="K30" s="1082"/>
      <c r="L30" s="1082"/>
      <c r="M30" s="1082"/>
      <c r="N30" s="1082"/>
      <c r="O30" s="1082"/>
      <c r="P30" s="1083"/>
      <c r="Q30" s="71"/>
      <c r="R30" s="289"/>
      <c r="S30" s="1019"/>
      <c r="T30" s="1019"/>
      <c r="U30" s="1019"/>
      <c r="V30" s="1019"/>
      <c r="W30" s="1019"/>
      <c r="X30" s="1019"/>
      <c r="Y30" s="1019"/>
      <c r="Z30" s="1019"/>
      <c r="AA30" s="1019"/>
      <c r="AB30" s="1019"/>
      <c r="AC30" s="1019"/>
      <c r="AD30" s="1019"/>
      <c r="AE30" s="70"/>
      <c r="AF30" s="1000"/>
      <c r="AG30" s="1000"/>
      <c r="AH30" s="1000"/>
      <c r="AI30" s="1001"/>
      <c r="AJ30" s="1043"/>
      <c r="AK30" s="1043"/>
      <c r="AL30" s="1043"/>
      <c r="AM30" s="1043"/>
      <c r="AN30" s="1043"/>
      <c r="AO30" s="1043"/>
      <c r="AP30" s="1043"/>
      <c r="AQ30" s="1043"/>
      <c r="AR30" s="1043"/>
      <c r="AS30" s="1043"/>
      <c r="AT30" s="1046"/>
      <c r="AU30" s="1047"/>
      <c r="AV30" s="1047"/>
      <c r="AW30" s="1047"/>
      <c r="AX30" s="1047"/>
      <c r="AY30" s="1047"/>
      <c r="AZ30" s="1047"/>
      <c r="BA30" s="1048"/>
      <c r="BB30" s="1065"/>
      <c r="BC30" s="1065"/>
      <c r="BD30" s="1065"/>
      <c r="BE30" s="1065"/>
      <c r="BF30" s="1065"/>
      <c r="BG30" s="1065"/>
      <c r="BH30" s="1065"/>
      <c r="BI30" s="1065"/>
      <c r="BJ30" s="1065"/>
      <c r="BK30" s="1065"/>
      <c r="BL30" s="1065"/>
      <c r="BM30" s="1065"/>
      <c r="BN30" s="1065"/>
      <c r="BO30" s="1074"/>
      <c r="BP30" s="1074"/>
      <c r="BQ30" s="1074"/>
      <c r="BR30" s="1074"/>
      <c r="BS30" s="1074"/>
      <c r="BT30" s="1074"/>
      <c r="BU30" s="1074"/>
      <c r="BV30" s="1074"/>
      <c r="BW30" s="1074"/>
      <c r="BX30" s="1074"/>
      <c r="BY30" s="1074"/>
    </row>
    <row r="31" spans="1:90" s="26" customFormat="1" ht="15" customHeight="1" x14ac:dyDescent="0.2">
      <c r="A31" s="10"/>
      <c r="B31" s="1081"/>
      <c r="C31" s="1082"/>
      <c r="D31" s="1082"/>
      <c r="E31" s="1082"/>
      <c r="F31" s="1082"/>
      <c r="G31" s="1082"/>
      <c r="H31" s="1082"/>
      <c r="I31" s="1082"/>
      <c r="J31" s="1082"/>
      <c r="K31" s="1082"/>
      <c r="L31" s="1082"/>
      <c r="M31" s="1082"/>
      <c r="N31" s="1082"/>
      <c r="O31" s="1082"/>
      <c r="P31" s="1083"/>
      <c r="Q31" s="72"/>
      <c r="R31" s="289"/>
      <c r="S31" s="1019"/>
      <c r="T31" s="1019"/>
      <c r="U31" s="1019"/>
      <c r="V31" s="1019"/>
      <c r="W31" s="1019"/>
      <c r="X31" s="1019"/>
      <c r="Y31" s="1019"/>
      <c r="Z31" s="1019"/>
      <c r="AA31" s="1019"/>
      <c r="AB31" s="1019"/>
      <c r="AC31" s="1019"/>
      <c r="AD31" s="1019"/>
      <c r="AE31" s="70"/>
      <c r="AF31" s="1000"/>
      <c r="AG31" s="1000"/>
      <c r="AH31" s="1000"/>
      <c r="AI31" s="1001"/>
      <c r="AJ31" s="1076"/>
      <c r="AK31" s="1076"/>
      <c r="AL31" s="1076"/>
      <c r="AM31" s="1076"/>
      <c r="AN31" s="1076"/>
      <c r="AO31" s="1076"/>
      <c r="AP31" s="1076"/>
      <c r="AQ31" s="1076"/>
      <c r="AR31" s="1076"/>
      <c r="AS31" s="1076"/>
      <c r="AT31" s="1077"/>
      <c r="AU31" s="1078"/>
      <c r="AV31" s="1078"/>
      <c r="AW31" s="1078"/>
      <c r="AX31" s="1078"/>
      <c r="AY31" s="1078"/>
      <c r="AZ31" s="1078"/>
      <c r="BA31" s="1079"/>
      <c r="BB31" s="1080"/>
      <c r="BC31" s="1080"/>
      <c r="BD31" s="1080"/>
      <c r="BE31" s="1080"/>
      <c r="BF31" s="1080"/>
      <c r="BG31" s="1080"/>
      <c r="BH31" s="1080"/>
      <c r="BI31" s="1080"/>
      <c r="BJ31" s="1080"/>
      <c r="BK31" s="1080"/>
      <c r="BL31" s="1080"/>
      <c r="BM31" s="1080"/>
      <c r="BN31" s="1080"/>
      <c r="BO31" s="1074"/>
      <c r="BP31" s="1074"/>
      <c r="BQ31" s="1074"/>
      <c r="BR31" s="1074"/>
      <c r="BS31" s="1074"/>
      <c r="BT31" s="1074"/>
      <c r="BU31" s="1074"/>
      <c r="BV31" s="1074"/>
      <c r="BW31" s="1074"/>
      <c r="BX31" s="1074"/>
      <c r="BY31" s="1074"/>
    </row>
    <row r="32" spans="1:90" s="26" customFormat="1" ht="15" customHeight="1" x14ac:dyDescent="0.2">
      <c r="A32" s="10"/>
      <c r="B32" s="1081"/>
      <c r="C32" s="1082"/>
      <c r="D32" s="1082"/>
      <c r="E32" s="1082"/>
      <c r="F32" s="1082"/>
      <c r="G32" s="1082"/>
      <c r="H32" s="1082"/>
      <c r="I32" s="1082"/>
      <c r="J32" s="1082"/>
      <c r="K32" s="1082"/>
      <c r="L32" s="1082"/>
      <c r="M32" s="1082"/>
      <c r="N32" s="1082"/>
      <c r="O32" s="1082"/>
      <c r="P32" s="1083"/>
      <c r="Q32" s="72"/>
      <c r="R32" s="289"/>
      <c r="S32" s="1019"/>
      <c r="T32" s="1019"/>
      <c r="U32" s="1019"/>
      <c r="V32" s="1019"/>
      <c r="W32" s="1019"/>
      <c r="X32" s="1019"/>
      <c r="Y32" s="1019"/>
      <c r="Z32" s="1019"/>
      <c r="AA32" s="1019"/>
      <c r="AB32" s="1019"/>
      <c r="AC32" s="1019"/>
      <c r="AD32" s="1019"/>
      <c r="AE32" s="70"/>
      <c r="AF32" s="1000"/>
      <c r="AG32" s="1000"/>
      <c r="AH32" s="1000"/>
      <c r="AI32" s="1001"/>
      <c r="AJ32" s="1076"/>
      <c r="AK32" s="1076"/>
      <c r="AL32" s="1076"/>
      <c r="AM32" s="1076"/>
      <c r="AN32" s="1076"/>
      <c r="AO32" s="1076"/>
      <c r="AP32" s="1076"/>
      <c r="AQ32" s="1076"/>
      <c r="AR32" s="1076"/>
      <c r="AS32" s="1076"/>
      <c r="AT32" s="1077"/>
      <c r="AU32" s="1078"/>
      <c r="AV32" s="1078"/>
      <c r="AW32" s="1078"/>
      <c r="AX32" s="1078"/>
      <c r="AY32" s="1078"/>
      <c r="AZ32" s="1078"/>
      <c r="BA32" s="1079"/>
      <c r="BB32" s="1080"/>
      <c r="BC32" s="1080"/>
      <c r="BD32" s="1080"/>
      <c r="BE32" s="1080"/>
      <c r="BF32" s="1080"/>
      <c r="BG32" s="1080"/>
      <c r="BH32" s="1080"/>
      <c r="BI32" s="1080"/>
      <c r="BJ32" s="1080"/>
      <c r="BK32" s="1080"/>
      <c r="BL32" s="1080"/>
      <c r="BM32" s="1080"/>
      <c r="BN32" s="1080"/>
      <c r="BO32" s="1074"/>
      <c r="BP32" s="1074"/>
      <c r="BQ32" s="1074"/>
      <c r="BR32" s="1074"/>
      <c r="BS32" s="1074"/>
      <c r="BT32" s="1074"/>
      <c r="BU32" s="1074"/>
      <c r="BV32" s="1074"/>
      <c r="BW32" s="1074"/>
      <c r="BX32" s="1074"/>
      <c r="BY32" s="1074"/>
    </row>
    <row r="33" spans="1:90" s="26" customFormat="1" ht="15" customHeight="1" x14ac:dyDescent="0.2">
      <c r="A33" s="10"/>
      <c r="B33" s="1081"/>
      <c r="C33" s="1082"/>
      <c r="D33" s="1082"/>
      <c r="E33" s="1082"/>
      <c r="F33" s="1082"/>
      <c r="G33" s="1082"/>
      <c r="H33" s="1082"/>
      <c r="I33" s="1082"/>
      <c r="J33" s="1082"/>
      <c r="K33" s="1082"/>
      <c r="L33" s="1082"/>
      <c r="M33" s="1082"/>
      <c r="N33" s="1082"/>
      <c r="O33" s="1082"/>
      <c r="P33" s="1083"/>
      <c r="Q33" s="72"/>
      <c r="R33" s="289"/>
      <c r="S33" s="1019"/>
      <c r="T33" s="1019"/>
      <c r="U33" s="1019"/>
      <c r="V33" s="1019"/>
      <c r="W33" s="1019"/>
      <c r="X33" s="1019"/>
      <c r="Y33" s="1019"/>
      <c r="Z33" s="1019"/>
      <c r="AA33" s="1019"/>
      <c r="AB33" s="1019"/>
      <c r="AC33" s="1019"/>
      <c r="AD33" s="1019"/>
      <c r="AE33" s="70"/>
      <c r="AF33" s="1000"/>
      <c r="AG33" s="1000"/>
      <c r="AH33" s="1000"/>
      <c r="AI33" s="1001"/>
      <c r="AJ33" s="1076"/>
      <c r="AK33" s="1076"/>
      <c r="AL33" s="1076"/>
      <c r="AM33" s="1076"/>
      <c r="AN33" s="1076"/>
      <c r="AO33" s="1076"/>
      <c r="AP33" s="1076"/>
      <c r="AQ33" s="1076"/>
      <c r="AR33" s="1076"/>
      <c r="AS33" s="1076"/>
      <c r="AT33" s="1077"/>
      <c r="AU33" s="1078"/>
      <c r="AV33" s="1078"/>
      <c r="AW33" s="1078"/>
      <c r="AX33" s="1078"/>
      <c r="AY33" s="1078"/>
      <c r="AZ33" s="1078"/>
      <c r="BA33" s="1079"/>
      <c r="BB33" s="1080"/>
      <c r="BC33" s="1080"/>
      <c r="BD33" s="1080"/>
      <c r="BE33" s="1080"/>
      <c r="BF33" s="1080"/>
      <c r="BG33" s="1080"/>
      <c r="BH33" s="1080"/>
      <c r="BI33" s="1080"/>
      <c r="BJ33" s="1080"/>
      <c r="BK33" s="1080"/>
      <c r="BL33" s="1080"/>
      <c r="BM33" s="1080"/>
      <c r="BN33" s="1080"/>
      <c r="BO33" s="1074"/>
      <c r="BP33" s="1074"/>
      <c r="BQ33" s="1074"/>
      <c r="BR33" s="1074"/>
      <c r="BS33" s="1074"/>
      <c r="BT33" s="1074"/>
      <c r="BU33" s="1074"/>
      <c r="BV33" s="1074"/>
      <c r="BW33" s="1074"/>
      <c r="BX33" s="1074"/>
      <c r="BY33" s="1074"/>
    </row>
    <row r="34" spans="1:90" s="26" customFormat="1" ht="22.5" customHeight="1" x14ac:dyDescent="0.2">
      <c r="A34" s="10"/>
      <c r="B34" s="1084" t="s">
        <v>148</v>
      </c>
      <c r="C34" s="1085"/>
      <c r="D34" s="1085"/>
      <c r="E34" s="1085"/>
      <c r="F34" s="1085"/>
      <c r="G34" s="1085"/>
      <c r="H34" s="1085"/>
      <c r="I34" s="1085"/>
      <c r="J34" s="1085"/>
      <c r="K34" s="1085"/>
      <c r="L34" s="1085"/>
      <c r="M34" s="1085"/>
      <c r="N34" s="1085"/>
      <c r="O34" s="1085"/>
      <c r="P34" s="1086"/>
      <c r="Q34" s="1087">
        <f>SUM(Q28:Z33)</f>
        <v>0</v>
      </c>
      <c r="R34" s="1088"/>
      <c r="S34" s="1088"/>
      <c r="T34" s="1088"/>
      <c r="U34" s="1088"/>
      <c r="V34" s="1088"/>
      <c r="W34" s="1088"/>
      <c r="X34" s="1088"/>
      <c r="Y34" s="1088"/>
      <c r="Z34" s="1088"/>
      <c r="AA34" s="1089"/>
      <c r="AB34" s="1089"/>
      <c r="AC34" s="1089"/>
      <c r="AD34" s="1090"/>
      <c r="AE34" s="73"/>
      <c r="AF34" s="905"/>
      <c r="AG34" s="906"/>
      <c r="AH34" s="906"/>
      <c r="AI34" s="906"/>
      <c r="AJ34" s="906"/>
      <c r="AK34" s="906"/>
      <c r="AL34" s="906"/>
      <c r="AM34" s="906"/>
      <c r="AN34" s="906"/>
      <c r="AO34" s="906"/>
      <c r="AP34" s="906"/>
      <c r="AQ34" s="906"/>
      <c r="AR34" s="906"/>
      <c r="AS34" s="906"/>
      <c r="AT34" s="906"/>
      <c r="AU34" s="906"/>
      <c r="AV34" s="906"/>
      <c r="AW34" s="906"/>
      <c r="AX34" s="906"/>
      <c r="AY34" s="906"/>
      <c r="AZ34" s="906"/>
      <c r="BA34" s="906"/>
      <c r="BB34" s="906"/>
      <c r="BC34" s="906"/>
      <c r="BD34" s="906"/>
      <c r="BE34" s="906"/>
      <c r="BF34" s="906"/>
      <c r="BG34" s="906"/>
      <c r="BH34" s="906"/>
      <c r="BI34" s="906"/>
      <c r="BJ34" s="906"/>
      <c r="BK34" s="906"/>
      <c r="BL34" s="906"/>
      <c r="BM34" s="906"/>
      <c r="BN34" s="906"/>
      <c r="BO34" s="906"/>
      <c r="BP34" s="906"/>
      <c r="BQ34" s="906"/>
      <c r="BR34" s="906"/>
      <c r="BS34" s="906"/>
      <c r="BT34" s="906"/>
      <c r="BU34" s="906"/>
      <c r="BV34" s="906"/>
      <c r="BW34" s="906"/>
      <c r="BX34" s="906"/>
      <c r="BY34" s="1098"/>
    </row>
    <row r="35" spans="1:90" s="26" customFormat="1" ht="11.2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row>
    <row r="36" spans="1:90" s="29" customFormat="1" ht="15" customHeight="1" x14ac:dyDescent="0.2">
      <c r="A36" s="659" t="s">
        <v>155</v>
      </c>
      <c r="B36" s="659"/>
      <c r="C36" s="659"/>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659"/>
      <c r="AB36" s="659"/>
      <c r="AC36" s="659"/>
      <c r="AD36" s="659"/>
      <c r="AE36" s="659"/>
      <c r="AF36" s="659"/>
      <c r="AG36" s="659"/>
      <c r="AH36" s="659"/>
      <c r="AI36" s="659"/>
      <c r="AJ36" s="659"/>
      <c r="AK36" s="659"/>
      <c r="AL36" s="659"/>
      <c r="AM36" s="659"/>
      <c r="AN36" s="659"/>
      <c r="AO36" s="659"/>
      <c r="AP36" s="659"/>
      <c r="AQ36" s="659"/>
      <c r="AR36" s="659"/>
      <c r="AS36" s="659"/>
      <c r="AT36" s="659"/>
      <c r="AU36" s="659"/>
      <c r="AV36" s="659"/>
      <c r="AW36" s="659"/>
      <c r="AX36" s="659"/>
      <c r="AY36" s="659"/>
      <c r="AZ36" s="659"/>
      <c r="BA36" s="659"/>
      <c r="BB36" s="659"/>
      <c r="BC36" s="659"/>
      <c r="BD36" s="659"/>
      <c r="BE36" s="659"/>
      <c r="BF36" s="659"/>
      <c r="BG36" s="659"/>
      <c r="BH36" s="659"/>
      <c r="BI36" s="659"/>
      <c r="BJ36" s="659"/>
      <c r="BK36" s="659"/>
      <c r="BL36" s="659"/>
      <c r="BM36" s="659"/>
      <c r="BN36" s="659"/>
      <c r="BO36" s="659"/>
      <c r="BP36" s="659"/>
      <c r="BQ36" s="659"/>
      <c r="BR36" s="659"/>
      <c r="BS36" s="659"/>
      <c r="BT36" s="659"/>
      <c r="BU36" s="659"/>
      <c r="BV36" s="659"/>
      <c r="BW36" s="659"/>
      <c r="BX36" s="659"/>
      <c r="BY36" s="659"/>
      <c r="BZ36" s="659"/>
      <c r="CA36" s="27"/>
      <c r="CB36" s="27"/>
      <c r="CC36" s="27"/>
      <c r="CD36" s="27"/>
      <c r="CE36" s="27"/>
      <c r="CF36" s="27"/>
      <c r="CG36" s="27"/>
      <c r="CH36" s="27"/>
      <c r="CI36" s="27"/>
      <c r="CJ36" s="28"/>
    </row>
    <row r="37" spans="1:90" s="29" customFormat="1" ht="15" customHeight="1" x14ac:dyDescent="0.2">
      <c r="A37" s="30"/>
      <c r="B37" s="660" t="s">
        <v>207</v>
      </c>
      <c r="C37" s="660"/>
      <c r="D37" s="660"/>
      <c r="E37" s="660"/>
      <c r="F37" s="660"/>
      <c r="G37" s="660"/>
      <c r="H37" s="660"/>
      <c r="I37" s="660"/>
      <c r="J37" s="660"/>
      <c r="K37" s="660"/>
      <c r="L37" s="660"/>
      <c r="M37" s="660"/>
      <c r="N37" s="660"/>
      <c r="O37" s="660"/>
      <c r="P37" s="660"/>
      <c r="Q37" s="660"/>
      <c r="R37" s="660"/>
      <c r="S37" s="660"/>
      <c r="T37" s="660"/>
      <c r="U37" s="660"/>
      <c r="V37" s="660"/>
      <c r="W37" s="660"/>
      <c r="X37" s="660"/>
      <c r="Y37" s="660"/>
      <c r="Z37" s="660"/>
      <c r="AA37" s="660"/>
      <c r="AB37" s="660"/>
      <c r="AC37" s="660"/>
      <c r="AD37" s="660"/>
      <c r="AE37" s="660"/>
      <c r="AF37" s="660"/>
      <c r="AG37" s="660"/>
      <c r="AH37" s="660"/>
      <c r="AI37" s="660"/>
      <c r="AJ37" s="660"/>
      <c r="AK37" s="660"/>
      <c r="AL37" s="660"/>
      <c r="AM37" s="660"/>
      <c r="AN37" s="660"/>
      <c r="AO37" s="660"/>
      <c r="AP37" s="660"/>
      <c r="AQ37" s="660"/>
      <c r="AR37" s="660"/>
      <c r="AS37" s="660"/>
      <c r="AT37" s="660"/>
      <c r="AU37" s="660"/>
      <c r="AV37" s="660"/>
      <c r="AW37" s="660"/>
      <c r="AX37" s="660"/>
      <c r="AY37" s="660"/>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Z37" s="31"/>
      <c r="CA37" s="31"/>
      <c r="CB37" s="27"/>
      <c r="CC37" s="27"/>
      <c r="CD37" s="27"/>
      <c r="CE37" s="27"/>
      <c r="CF37" s="27"/>
      <c r="CG37" s="27"/>
      <c r="CH37" s="27"/>
      <c r="CI37" s="27"/>
      <c r="CJ37" s="28"/>
    </row>
    <row r="38" spans="1:90" s="29" customFormat="1" ht="9" customHeight="1" x14ac:dyDescent="0.2">
      <c r="A38" s="30"/>
      <c r="B38" s="660"/>
      <c r="C38" s="660"/>
      <c r="D38" s="660"/>
      <c r="E38" s="660"/>
      <c r="F38" s="660"/>
      <c r="G38" s="660"/>
      <c r="H38" s="660"/>
      <c r="I38" s="660"/>
      <c r="J38" s="660"/>
      <c r="K38" s="660"/>
      <c r="L38" s="660"/>
      <c r="M38" s="660"/>
      <c r="N38" s="660"/>
      <c r="O38" s="660"/>
      <c r="P38" s="660"/>
      <c r="Q38" s="660"/>
      <c r="R38" s="660"/>
      <c r="S38" s="660"/>
      <c r="T38" s="660"/>
      <c r="U38" s="660"/>
      <c r="V38" s="660"/>
      <c r="W38" s="660"/>
      <c r="X38" s="660"/>
      <c r="Y38" s="660"/>
      <c r="Z38" s="660"/>
      <c r="AA38" s="660"/>
      <c r="AB38" s="660"/>
      <c r="AC38" s="660"/>
      <c r="AD38" s="660"/>
      <c r="AE38" s="660"/>
      <c r="AF38" s="660"/>
      <c r="AG38" s="660"/>
      <c r="AH38" s="660"/>
      <c r="AI38" s="660"/>
      <c r="AJ38" s="660"/>
      <c r="AK38" s="660"/>
      <c r="AL38" s="660"/>
      <c r="AM38" s="660"/>
      <c r="AN38" s="660"/>
      <c r="AO38" s="660"/>
      <c r="AP38" s="660"/>
      <c r="AQ38" s="660"/>
      <c r="AR38" s="660"/>
      <c r="AS38" s="660"/>
      <c r="AT38" s="660"/>
      <c r="AU38" s="660"/>
      <c r="AV38" s="660"/>
      <c r="AW38" s="660"/>
      <c r="AX38" s="660"/>
      <c r="AY38" s="660"/>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Z38" s="31"/>
      <c r="CA38" s="31"/>
      <c r="CB38" s="27"/>
      <c r="CC38" s="27"/>
      <c r="CD38" s="27"/>
      <c r="CE38" s="27"/>
      <c r="CF38" s="27"/>
      <c r="CG38" s="27"/>
      <c r="CH38" s="27"/>
      <c r="CI38" s="27"/>
      <c r="CJ38" s="28"/>
    </row>
    <row r="39" spans="1:90" s="26" customFormat="1" ht="8.1"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row>
    <row r="40" spans="1:90" s="26" customFormat="1" ht="12.75" customHeight="1" x14ac:dyDescent="0.2">
      <c r="A40" s="10"/>
      <c r="B40" s="662" t="s">
        <v>156</v>
      </c>
      <c r="C40" s="663"/>
      <c r="D40" s="663"/>
      <c r="E40" s="663"/>
      <c r="F40" s="663"/>
      <c r="G40" s="663"/>
      <c r="H40" s="663"/>
      <c r="I40" s="663"/>
      <c r="J40" s="663"/>
      <c r="K40" s="663"/>
      <c r="L40" s="663"/>
      <c r="M40" s="663"/>
      <c r="N40" s="663"/>
      <c r="O40" s="663"/>
      <c r="P40" s="663"/>
      <c r="Q40" s="663"/>
      <c r="R40" s="663"/>
      <c r="S40" s="663"/>
      <c r="T40" s="663"/>
      <c r="U40" s="663"/>
      <c r="V40" s="663"/>
      <c r="W40" s="663"/>
      <c r="X40" s="663"/>
      <c r="Y40" s="663"/>
      <c r="Z40" s="664"/>
      <c r="AA40" s="668" t="s">
        <v>157</v>
      </c>
      <c r="AB40" s="668"/>
      <c r="AC40" s="668"/>
      <c r="AD40" s="668"/>
      <c r="AE40" s="668"/>
      <c r="AF40" s="668"/>
      <c r="AG40" s="668"/>
      <c r="AH40" s="668"/>
      <c r="AI40" s="668"/>
      <c r="AJ40" s="668"/>
      <c r="AK40" s="668"/>
      <c r="AL40" s="668"/>
      <c r="AM40" s="668"/>
      <c r="AN40" s="669" t="s">
        <v>269</v>
      </c>
      <c r="AO40" s="669"/>
      <c r="AP40" s="669"/>
      <c r="AQ40" s="669"/>
      <c r="AR40" s="669"/>
      <c r="AS40" s="669"/>
      <c r="AT40" s="669"/>
      <c r="AU40" s="669"/>
      <c r="AV40" s="669"/>
      <c r="AW40" s="669"/>
      <c r="AX40" s="669"/>
      <c r="AY40" s="669"/>
      <c r="AZ40" s="669" t="s">
        <v>309</v>
      </c>
      <c r="BA40" s="1091"/>
      <c r="BB40" s="1091"/>
      <c r="BC40" s="1091"/>
      <c r="BD40" s="1091"/>
      <c r="BE40" s="1091"/>
      <c r="BF40" s="1091"/>
      <c r="BG40" s="1091"/>
      <c r="BH40" s="1091"/>
      <c r="BI40" s="1091"/>
      <c r="BJ40" s="1091"/>
      <c r="BK40" s="1092"/>
      <c r="BL40" s="10"/>
      <c r="BM40" s="10"/>
      <c r="BN40" s="10"/>
      <c r="BO40" s="10"/>
      <c r="BP40" s="10"/>
      <c r="BQ40" s="10"/>
      <c r="BR40" s="10"/>
      <c r="BS40" s="10"/>
      <c r="BT40" s="10"/>
      <c r="BU40" s="10"/>
      <c r="BV40" s="10"/>
      <c r="BW40" s="10"/>
      <c r="BX40" s="10"/>
      <c r="BY40" s="10"/>
    </row>
    <row r="41" spans="1:90" s="26" customFormat="1" x14ac:dyDescent="0.2">
      <c r="A41" s="10"/>
      <c r="B41" s="665"/>
      <c r="C41" s="666"/>
      <c r="D41" s="666"/>
      <c r="E41" s="666"/>
      <c r="F41" s="666"/>
      <c r="G41" s="666"/>
      <c r="H41" s="666"/>
      <c r="I41" s="666"/>
      <c r="J41" s="666"/>
      <c r="K41" s="666"/>
      <c r="L41" s="666"/>
      <c r="M41" s="666"/>
      <c r="N41" s="666"/>
      <c r="O41" s="666"/>
      <c r="P41" s="666"/>
      <c r="Q41" s="666"/>
      <c r="R41" s="666"/>
      <c r="S41" s="666"/>
      <c r="T41" s="666"/>
      <c r="U41" s="666"/>
      <c r="V41" s="666"/>
      <c r="W41" s="666"/>
      <c r="X41" s="666"/>
      <c r="Y41" s="666"/>
      <c r="Z41" s="667"/>
      <c r="AA41" s="668"/>
      <c r="AB41" s="668"/>
      <c r="AC41" s="668"/>
      <c r="AD41" s="668"/>
      <c r="AE41" s="668"/>
      <c r="AF41" s="668"/>
      <c r="AG41" s="668"/>
      <c r="AH41" s="668"/>
      <c r="AI41" s="668"/>
      <c r="AJ41" s="668"/>
      <c r="AK41" s="668"/>
      <c r="AL41" s="668"/>
      <c r="AM41" s="668"/>
      <c r="AN41" s="669"/>
      <c r="AO41" s="669"/>
      <c r="AP41" s="669"/>
      <c r="AQ41" s="669"/>
      <c r="AR41" s="669"/>
      <c r="AS41" s="669"/>
      <c r="AT41" s="669"/>
      <c r="AU41" s="669"/>
      <c r="AV41" s="669"/>
      <c r="AW41" s="669"/>
      <c r="AX41" s="669"/>
      <c r="AY41" s="669"/>
      <c r="AZ41" s="1093"/>
      <c r="BA41" s="1094"/>
      <c r="BB41" s="1094"/>
      <c r="BC41" s="1094"/>
      <c r="BD41" s="1094"/>
      <c r="BE41" s="1094"/>
      <c r="BF41" s="1094"/>
      <c r="BG41" s="1094"/>
      <c r="BH41" s="1094"/>
      <c r="BI41" s="1094"/>
      <c r="BJ41" s="1094"/>
      <c r="BK41" s="1095"/>
      <c r="BL41" s="10"/>
      <c r="BM41" s="10"/>
      <c r="BN41" s="10"/>
      <c r="BO41" s="10"/>
      <c r="BP41" s="10"/>
      <c r="BQ41" s="10"/>
      <c r="BR41" s="10"/>
      <c r="BS41" s="10"/>
      <c r="BT41" s="10"/>
      <c r="BU41" s="10"/>
      <c r="BV41" s="10"/>
      <c r="BW41" s="10"/>
      <c r="BX41" s="10"/>
      <c r="BY41" s="10"/>
    </row>
    <row r="42" spans="1:90" s="26" customFormat="1" x14ac:dyDescent="0.2">
      <c r="A42" s="10"/>
      <c r="B42" s="684" t="s">
        <v>294</v>
      </c>
      <c r="C42" s="685"/>
      <c r="D42" s="685"/>
      <c r="E42" s="685"/>
      <c r="F42" s="685"/>
      <c r="G42" s="685"/>
      <c r="H42" s="685"/>
      <c r="I42" s="685"/>
      <c r="J42" s="685"/>
      <c r="K42" s="685"/>
      <c r="L42" s="685"/>
      <c r="M42" s="685"/>
      <c r="N42" s="685"/>
      <c r="O42" s="685"/>
      <c r="P42" s="685"/>
      <c r="Q42" s="685"/>
      <c r="R42" s="685"/>
      <c r="S42" s="685"/>
      <c r="T42" s="685"/>
      <c r="U42" s="685"/>
      <c r="V42" s="685"/>
      <c r="W42" s="685"/>
      <c r="X42" s="685"/>
      <c r="Y42" s="685"/>
      <c r="Z42" s="686"/>
      <c r="AA42" s="641"/>
      <c r="AB42" s="641"/>
      <c r="AC42" s="641"/>
      <c r="AD42" s="641"/>
      <c r="AE42" s="641"/>
      <c r="AF42" s="641"/>
      <c r="AG42" s="641"/>
      <c r="AH42" s="641"/>
      <c r="AI42" s="641"/>
      <c r="AJ42" s="641"/>
      <c r="AK42" s="641"/>
      <c r="AL42" s="641"/>
      <c r="AM42" s="641"/>
      <c r="AN42" s="642"/>
      <c r="AO42" s="643"/>
      <c r="AP42" s="643"/>
      <c r="AQ42" s="643"/>
      <c r="AR42" s="643"/>
      <c r="AS42" s="643"/>
      <c r="AT42" s="643"/>
      <c r="AU42" s="643"/>
      <c r="AV42" s="643"/>
      <c r="AW42" s="643"/>
      <c r="AX42" s="643"/>
      <c r="AY42" s="644"/>
      <c r="AZ42" s="642"/>
      <c r="BA42" s="643"/>
      <c r="BB42" s="643"/>
      <c r="BC42" s="643"/>
      <c r="BD42" s="643"/>
      <c r="BE42" s="643"/>
      <c r="BF42" s="643"/>
      <c r="BG42" s="643"/>
      <c r="BH42" s="643"/>
      <c r="BI42" s="643"/>
      <c r="BJ42" s="643"/>
      <c r="BK42" s="644"/>
      <c r="BL42" s="10"/>
      <c r="BM42" s="10"/>
      <c r="BN42" s="10"/>
      <c r="BO42" s="10"/>
      <c r="BP42" s="10"/>
      <c r="BQ42" s="10"/>
      <c r="BR42" s="10"/>
      <c r="BS42" s="10"/>
      <c r="BT42" s="10"/>
      <c r="BU42" s="10"/>
      <c r="BV42" s="10"/>
      <c r="BW42" s="10"/>
      <c r="BX42" s="10"/>
      <c r="BY42" s="10"/>
    </row>
    <row r="43" spans="1:90" s="26" customFormat="1" x14ac:dyDescent="0.2">
      <c r="A43" s="10"/>
      <c r="B43" s="687"/>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89"/>
      <c r="AA43" s="641"/>
      <c r="AB43" s="641"/>
      <c r="AC43" s="641"/>
      <c r="AD43" s="641"/>
      <c r="AE43" s="641"/>
      <c r="AF43" s="641"/>
      <c r="AG43" s="641"/>
      <c r="AH43" s="641"/>
      <c r="AI43" s="641"/>
      <c r="AJ43" s="641"/>
      <c r="AK43" s="641"/>
      <c r="AL43" s="641"/>
      <c r="AM43" s="641"/>
      <c r="AN43" s="645"/>
      <c r="AO43" s="646"/>
      <c r="AP43" s="646"/>
      <c r="AQ43" s="646"/>
      <c r="AR43" s="646"/>
      <c r="AS43" s="646"/>
      <c r="AT43" s="646"/>
      <c r="AU43" s="646"/>
      <c r="AV43" s="646"/>
      <c r="AW43" s="646"/>
      <c r="AX43" s="646"/>
      <c r="AY43" s="647"/>
      <c r="AZ43" s="645"/>
      <c r="BA43" s="646"/>
      <c r="BB43" s="646"/>
      <c r="BC43" s="646"/>
      <c r="BD43" s="646"/>
      <c r="BE43" s="646"/>
      <c r="BF43" s="646"/>
      <c r="BG43" s="646"/>
      <c r="BH43" s="646"/>
      <c r="BI43" s="646"/>
      <c r="BJ43" s="646"/>
      <c r="BK43" s="647"/>
      <c r="BL43" s="10"/>
      <c r="BM43" s="10"/>
      <c r="BN43" s="10"/>
      <c r="BO43" s="10"/>
      <c r="BP43" s="10"/>
      <c r="BQ43" s="10"/>
      <c r="BR43" s="10"/>
      <c r="BS43" s="10"/>
      <c r="BT43" s="10"/>
      <c r="BU43" s="10"/>
      <c r="BV43" s="10"/>
      <c r="BW43" s="10"/>
      <c r="BX43" s="10"/>
      <c r="BY43" s="10"/>
    </row>
    <row r="44" spans="1:90" s="26" customFormat="1" x14ac:dyDescent="0.2">
      <c r="A44" s="10"/>
      <c r="B44" s="684" t="s">
        <v>258</v>
      </c>
      <c r="C44" s="1049"/>
      <c r="D44" s="1049"/>
      <c r="E44" s="1049"/>
      <c r="F44" s="1049"/>
      <c r="G44" s="1049"/>
      <c r="H44" s="1049"/>
      <c r="I44" s="1049"/>
      <c r="J44" s="1049"/>
      <c r="K44" s="1049"/>
      <c r="L44" s="1049"/>
      <c r="M44" s="679"/>
      <c r="N44" s="680"/>
      <c r="O44" s="680"/>
      <c r="P44" s="680"/>
      <c r="Q44" s="680"/>
      <c r="R44" s="680"/>
      <c r="S44" s="680"/>
      <c r="T44" s="680"/>
      <c r="U44" s="680"/>
      <c r="V44" s="680"/>
      <c r="W44" s="680"/>
      <c r="X44" s="680"/>
      <c r="Y44" s="680"/>
      <c r="Z44" s="681"/>
      <c r="AA44" s="641"/>
      <c r="AB44" s="641"/>
      <c r="AC44" s="641"/>
      <c r="AD44" s="641"/>
      <c r="AE44" s="641"/>
      <c r="AF44" s="641"/>
      <c r="AG44" s="641"/>
      <c r="AH44" s="641"/>
      <c r="AI44" s="641"/>
      <c r="AJ44" s="641"/>
      <c r="AK44" s="641"/>
      <c r="AL44" s="641"/>
      <c r="AM44" s="641"/>
      <c r="AN44" s="642"/>
      <c r="AO44" s="643"/>
      <c r="AP44" s="643"/>
      <c r="AQ44" s="643"/>
      <c r="AR44" s="643"/>
      <c r="AS44" s="643"/>
      <c r="AT44" s="643"/>
      <c r="AU44" s="643"/>
      <c r="AV44" s="643"/>
      <c r="AW44" s="643"/>
      <c r="AX44" s="643"/>
      <c r="AY44" s="644"/>
      <c r="AZ44" s="642"/>
      <c r="BA44" s="643"/>
      <c r="BB44" s="643"/>
      <c r="BC44" s="643"/>
      <c r="BD44" s="643"/>
      <c r="BE44" s="643"/>
      <c r="BF44" s="643"/>
      <c r="BG44" s="643"/>
      <c r="BH44" s="643"/>
      <c r="BI44" s="643"/>
      <c r="BJ44" s="643"/>
      <c r="BK44" s="644"/>
      <c r="BL44" s="10"/>
      <c r="BM44" s="10"/>
      <c r="BN44" s="10"/>
      <c r="BO44" s="10"/>
      <c r="BP44" s="10"/>
      <c r="BQ44" s="10"/>
      <c r="BR44" s="10"/>
      <c r="BS44" s="10"/>
      <c r="BT44" s="10"/>
      <c r="BU44" s="10"/>
      <c r="BV44" s="10"/>
      <c r="BW44" s="10"/>
      <c r="BX44" s="10"/>
      <c r="BY44" s="10"/>
    </row>
    <row r="45" spans="1:90" s="26" customFormat="1" x14ac:dyDescent="0.2">
      <c r="A45" s="10"/>
      <c r="B45" s="1050"/>
      <c r="C45" s="1051"/>
      <c r="D45" s="1051"/>
      <c r="E45" s="1051"/>
      <c r="F45" s="1051"/>
      <c r="G45" s="1051"/>
      <c r="H45" s="1051"/>
      <c r="I45" s="1051"/>
      <c r="J45" s="1051"/>
      <c r="K45" s="1051"/>
      <c r="L45" s="1051"/>
      <c r="M45" s="682"/>
      <c r="N45" s="682"/>
      <c r="O45" s="682"/>
      <c r="P45" s="682"/>
      <c r="Q45" s="682"/>
      <c r="R45" s="682"/>
      <c r="S45" s="682"/>
      <c r="T45" s="682"/>
      <c r="U45" s="682"/>
      <c r="V45" s="682"/>
      <c r="W45" s="682"/>
      <c r="X45" s="682"/>
      <c r="Y45" s="682"/>
      <c r="Z45" s="683"/>
      <c r="AA45" s="641"/>
      <c r="AB45" s="641"/>
      <c r="AC45" s="641"/>
      <c r="AD45" s="641"/>
      <c r="AE45" s="641"/>
      <c r="AF45" s="641"/>
      <c r="AG45" s="641"/>
      <c r="AH45" s="641"/>
      <c r="AI45" s="641"/>
      <c r="AJ45" s="641"/>
      <c r="AK45" s="641"/>
      <c r="AL45" s="641"/>
      <c r="AM45" s="641"/>
      <c r="AN45" s="645"/>
      <c r="AO45" s="646"/>
      <c r="AP45" s="646"/>
      <c r="AQ45" s="646"/>
      <c r="AR45" s="646"/>
      <c r="AS45" s="646"/>
      <c r="AT45" s="646"/>
      <c r="AU45" s="646"/>
      <c r="AV45" s="646"/>
      <c r="AW45" s="646"/>
      <c r="AX45" s="646"/>
      <c r="AY45" s="647"/>
      <c r="AZ45" s="645"/>
      <c r="BA45" s="646"/>
      <c r="BB45" s="646"/>
      <c r="BC45" s="646"/>
      <c r="BD45" s="646"/>
      <c r="BE45" s="646"/>
      <c r="BF45" s="646"/>
      <c r="BG45" s="646"/>
      <c r="BH45" s="646"/>
      <c r="BI45" s="646"/>
      <c r="BJ45" s="646"/>
      <c r="BK45" s="647"/>
      <c r="BL45" s="10"/>
      <c r="BM45" s="10"/>
      <c r="BN45" s="10"/>
      <c r="BO45" s="10"/>
      <c r="BP45" s="10"/>
      <c r="BQ45" s="10"/>
      <c r="BR45" s="10"/>
      <c r="BS45" s="10"/>
      <c r="BT45" s="10"/>
      <c r="BU45" s="10"/>
      <c r="BV45" s="10"/>
      <c r="BW45" s="10"/>
      <c r="BX45" s="10"/>
      <c r="BY45" s="10"/>
    </row>
    <row r="46" spans="1:90" s="26" customFormat="1" x14ac:dyDescent="0.2">
      <c r="A46" s="10"/>
      <c r="B46" s="684" t="s">
        <v>265</v>
      </c>
      <c r="C46" s="1049"/>
      <c r="D46" s="1049"/>
      <c r="E46" s="1049"/>
      <c r="F46" s="1049"/>
      <c r="G46" s="1049"/>
      <c r="H46" s="1049"/>
      <c r="I46" s="1049"/>
      <c r="J46" s="1049"/>
      <c r="K46" s="1049"/>
      <c r="L46" s="1049"/>
      <c r="M46" s="679"/>
      <c r="N46" s="680"/>
      <c r="O46" s="680"/>
      <c r="P46" s="680"/>
      <c r="Q46" s="680"/>
      <c r="R46" s="680"/>
      <c r="S46" s="680"/>
      <c r="T46" s="680"/>
      <c r="U46" s="680"/>
      <c r="V46" s="680"/>
      <c r="W46" s="680"/>
      <c r="X46" s="680"/>
      <c r="Y46" s="680"/>
      <c r="Z46" s="681"/>
      <c r="AA46" s="641"/>
      <c r="AB46" s="641"/>
      <c r="AC46" s="641"/>
      <c r="AD46" s="641"/>
      <c r="AE46" s="641"/>
      <c r="AF46" s="641"/>
      <c r="AG46" s="641"/>
      <c r="AH46" s="641"/>
      <c r="AI46" s="641"/>
      <c r="AJ46" s="641"/>
      <c r="AK46" s="641"/>
      <c r="AL46" s="641"/>
      <c r="AM46" s="641"/>
      <c r="AN46" s="642"/>
      <c r="AO46" s="643"/>
      <c r="AP46" s="643"/>
      <c r="AQ46" s="643"/>
      <c r="AR46" s="643"/>
      <c r="AS46" s="643"/>
      <c r="AT46" s="643"/>
      <c r="AU46" s="643"/>
      <c r="AV46" s="643"/>
      <c r="AW46" s="643"/>
      <c r="AX46" s="643"/>
      <c r="AY46" s="644"/>
      <c r="AZ46" s="642"/>
      <c r="BA46" s="643"/>
      <c r="BB46" s="643"/>
      <c r="BC46" s="643"/>
      <c r="BD46" s="643"/>
      <c r="BE46" s="643"/>
      <c r="BF46" s="643"/>
      <c r="BG46" s="643"/>
      <c r="BH46" s="643"/>
      <c r="BI46" s="643"/>
      <c r="BJ46" s="643"/>
      <c r="BK46" s="644"/>
      <c r="BL46" s="10"/>
      <c r="BM46" s="10"/>
      <c r="BN46" s="10"/>
      <c r="BO46" s="10"/>
      <c r="BP46" s="10"/>
      <c r="BQ46" s="10"/>
      <c r="BR46" s="10"/>
      <c r="BS46" s="10"/>
      <c r="BT46" s="10"/>
      <c r="BU46" s="10"/>
      <c r="BV46" s="10"/>
      <c r="BW46" s="10"/>
      <c r="BX46" s="10"/>
      <c r="BY46" s="10"/>
    </row>
    <row r="47" spans="1:90" s="26" customFormat="1" x14ac:dyDescent="0.2">
      <c r="A47" s="10"/>
      <c r="B47" s="1050"/>
      <c r="C47" s="1051"/>
      <c r="D47" s="1051"/>
      <c r="E47" s="1051"/>
      <c r="F47" s="1051"/>
      <c r="G47" s="1051"/>
      <c r="H47" s="1051"/>
      <c r="I47" s="1051"/>
      <c r="J47" s="1051"/>
      <c r="K47" s="1051"/>
      <c r="L47" s="1051"/>
      <c r="M47" s="682"/>
      <c r="N47" s="682"/>
      <c r="O47" s="682"/>
      <c r="P47" s="682"/>
      <c r="Q47" s="682"/>
      <c r="R47" s="682"/>
      <c r="S47" s="682"/>
      <c r="T47" s="682"/>
      <c r="U47" s="682"/>
      <c r="V47" s="682"/>
      <c r="W47" s="682"/>
      <c r="X47" s="682"/>
      <c r="Y47" s="682"/>
      <c r="Z47" s="683"/>
      <c r="AA47" s="641"/>
      <c r="AB47" s="641"/>
      <c r="AC47" s="641"/>
      <c r="AD47" s="641"/>
      <c r="AE47" s="641"/>
      <c r="AF47" s="641"/>
      <c r="AG47" s="641"/>
      <c r="AH47" s="641"/>
      <c r="AI47" s="641"/>
      <c r="AJ47" s="641"/>
      <c r="AK47" s="641"/>
      <c r="AL47" s="641"/>
      <c r="AM47" s="641"/>
      <c r="AN47" s="645"/>
      <c r="AO47" s="646"/>
      <c r="AP47" s="646"/>
      <c r="AQ47" s="646"/>
      <c r="AR47" s="646"/>
      <c r="AS47" s="646"/>
      <c r="AT47" s="646"/>
      <c r="AU47" s="646"/>
      <c r="AV47" s="646"/>
      <c r="AW47" s="646"/>
      <c r="AX47" s="646"/>
      <c r="AY47" s="647"/>
      <c r="AZ47" s="645"/>
      <c r="BA47" s="646"/>
      <c r="BB47" s="646"/>
      <c r="BC47" s="646"/>
      <c r="BD47" s="646"/>
      <c r="BE47" s="646"/>
      <c r="BF47" s="646"/>
      <c r="BG47" s="646"/>
      <c r="BH47" s="646"/>
      <c r="BI47" s="646"/>
      <c r="BJ47" s="646"/>
      <c r="BK47" s="647"/>
      <c r="BL47" s="10"/>
      <c r="BM47" s="10"/>
      <c r="BN47" s="10"/>
      <c r="BO47" s="10"/>
      <c r="BP47" s="10"/>
      <c r="BQ47" s="10"/>
      <c r="BR47" s="10"/>
      <c r="BS47" s="10"/>
      <c r="BT47" s="10"/>
      <c r="BU47" s="10"/>
      <c r="BV47" s="10"/>
      <c r="BW47" s="10"/>
      <c r="BX47" s="10"/>
      <c r="BY47" s="10"/>
    </row>
    <row r="48" spans="1:90" s="26" customFormat="1" x14ac:dyDescent="0.2">
      <c r="A48" s="10"/>
      <c r="B48" s="684" t="s">
        <v>266</v>
      </c>
      <c r="C48" s="1049"/>
      <c r="D48" s="1049"/>
      <c r="E48" s="1049"/>
      <c r="F48" s="1049"/>
      <c r="G48" s="1049"/>
      <c r="H48" s="1049"/>
      <c r="I48" s="1049"/>
      <c r="J48" s="311"/>
      <c r="K48" s="311"/>
      <c r="L48" s="311"/>
      <c r="M48" s="679"/>
      <c r="N48" s="680"/>
      <c r="O48" s="680"/>
      <c r="P48" s="680"/>
      <c r="Q48" s="680"/>
      <c r="R48" s="680"/>
      <c r="S48" s="680"/>
      <c r="T48" s="680"/>
      <c r="U48" s="680"/>
      <c r="V48" s="680"/>
      <c r="W48" s="680"/>
      <c r="X48" s="680"/>
      <c r="Y48" s="680"/>
      <c r="Z48" s="681"/>
      <c r="AA48" s="641"/>
      <c r="AB48" s="641"/>
      <c r="AC48" s="641"/>
      <c r="AD48" s="641"/>
      <c r="AE48" s="641"/>
      <c r="AF48" s="641"/>
      <c r="AG48" s="641"/>
      <c r="AH48" s="641"/>
      <c r="AI48" s="641"/>
      <c r="AJ48" s="641"/>
      <c r="AK48" s="641"/>
      <c r="AL48" s="641"/>
      <c r="AM48" s="641"/>
      <c r="AN48" s="642"/>
      <c r="AO48" s="643"/>
      <c r="AP48" s="643"/>
      <c r="AQ48" s="643"/>
      <c r="AR48" s="643"/>
      <c r="AS48" s="643"/>
      <c r="AT48" s="643"/>
      <c r="AU48" s="643"/>
      <c r="AV48" s="643"/>
      <c r="AW48" s="643"/>
      <c r="AX48" s="643"/>
      <c r="AY48" s="644"/>
      <c r="AZ48" s="642"/>
      <c r="BA48" s="643"/>
      <c r="BB48" s="643"/>
      <c r="BC48" s="643"/>
      <c r="BD48" s="643"/>
      <c r="BE48" s="643"/>
      <c r="BF48" s="643"/>
      <c r="BG48" s="643"/>
      <c r="BH48" s="643"/>
      <c r="BI48" s="643"/>
      <c r="BJ48" s="643"/>
      <c r="BK48" s="644"/>
      <c r="BL48" s="10"/>
      <c r="BM48" s="10"/>
      <c r="BN48" s="10"/>
      <c r="BO48" s="10"/>
      <c r="BP48" s="10"/>
      <c r="BQ48" s="10"/>
      <c r="BR48" s="10"/>
      <c r="BS48" s="10"/>
      <c r="BT48" s="10"/>
      <c r="BU48" s="10"/>
      <c r="BV48" s="10"/>
      <c r="BW48" s="10"/>
      <c r="BX48" s="10"/>
      <c r="BY48" s="10"/>
    </row>
    <row r="49" spans="1:90" s="26" customFormat="1" x14ac:dyDescent="0.2">
      <c r="A49" s="10"/>
      <c r="B49" s="1050"/>
      <c r="C49" s="1051"/>
      <c r="D49" s="1051"/>
      <c r="E49" s="1051"/>
      <c r="F49" s="1051"/>
      <c r="G49" s="1051"/>
      <c r="H49" s="1051"/>
      <c r="I49" s="1051"/>
      <c r="J49" s="312"/>
      <c r="K49" s="312"/>
      <c r="L49" s="312"/>
      <c r="M49" s="682"/>
      <c r="N49" s="682"/>
      <c r="O49" s="682"/>
      <c r="P49" s="682"/>
      <c r="Q49" s="682"/>
      <c r="R49" s="682"/>
      <c r="S49" s="682"/>
      <c r="T49" s="682"/>
      <c r="U49" s="682"/>
      <c r="V49" s="682"/>
      <c r="W49" s="682"/>
      <c r="X49" s="682"/>
      <c r="Y49" s="682"/>
      <c r="Z49" s="683"/>
      <c r="AA49" s="641"/>
      <c r="AB49" s="641"/>
      <c r="AC49" s="641"/>
      <c r="AD49" s="641"/>
      <c r="AE49" s="641"/>
      <c r="AF49" s="641"/>
      <c r="AG49" s="641"/>
      <c r="AH49" s="641"/>
      <c r="AI49" s="641"/>
      <c r="AJ49" s="641"/>
      <c r="AK49" s="641"/>
      <c r="AL49" s="641"/>
      <c r="AM49" s="641"/>
      <c r="AN49" s="645"/>
      <c r="AO49" s="646"/>
      <c r="AP49" s="646"/>
      <c r="AQ49" s="646"/>
      <c r="AR49" s="646"/>
      <c r="AS49" s="646"/>
      <c r="AT49" s="646"/>
      <c r="AU49" s="646"/>
      <c r="AV49" s="646"/>
      <c r="AW49" s="646"/>
      <c r="AX49" s="646"/>
      <c r="AY49" s="647"/>
      <c r="AZ49" s="645"/>
      <c r="BA49" s="646"/>
      <c r="BB49" s="646"/>
      <c r="BC49" s="646"/>
      <c r="BD49" s="646"/>
      <c r="BE49" s="646"/>
      <c r="BF49" s="646"/>
      <c r="BG49" s="646"/>
      <c r="BH49" s="646"/>
      <c r="BI49" s="646"/>
      <c r="BJ49" s="646"/>
      <c r="BK49" s="647"/>
      <c r="BL49" s="10"/>
      <c r="BM49" s="10"/>
      <c r="BN49" s="10"/>
      <c r="BO49" s="10"/>
      <c r="BP49" s="10"/>
      <c r="BQ49" s="10"/>
      <c r="BR49" s="10"/>
      <c r="BS49" s="10"/>
      <c r="BT49" s="10"/>
      <c r="BU49" s="10"/>
      <c r="BV49" s="10"/>
      <c r="BW49" s="10"/>
      <c r="BX49" s="10"/>
      <c r="BY49" s="10"/>
    </row>
    <row r="50" spans="1:90" s="26" customFormat="1" ht="17.25" customHeight="1" x14ac:dyDescent="0.2">
      <c r="A50" s="10"/>
      <c r="B50" s="670" t="s">
        <v>148</v>
      </c>
      <c r="C50" s="671"/>
      <c r="D50" s="671"/>
      <c r="E50" s="671"/>
      <c r="F50" s="671"/>
      <c r="G50" s="671"/>
      <c r="H50" s="671"/>
      <c r="I50" s="671"/>
      <c r="J50" s="671"/>
      <c r="K50" s="671"/>
      <c r="L50" s="671"/>
      <c r="M50" s="671"/>
      <c r="N50" s="671"/>
      <c r="O50" s="671"/>
      <c r="P50" s="671"/>
      <c r="Q50" s="671"/>
      <c r="R50" s="671"/>
      <c r="S50" s="671"/>
      <c r="T50" s="671"/>
      <c r="U50" s="671"/>
      <c r="V50" s="671"/>
      <c r="W50" s="671"/>
      <c r="X50" s="671"/>
      <c r="Y50" s="671"/>
      <c r="Z50" s="672"/>
      <c r="AA50" s="1096">
        <f>SUM(AA42:AM49)</f>
        <v>0</v>
      </c>
      <c r="AB50" s="1097"/>
      <c r="AC50" s="1097"/>
      <c r="AD50" s="1097"/>
      <c r="AE50" s="1097"/>
      <c r="AF50" s="1097"/>
      <c r="AG50" s="1097"/>
      <c r="AH50" s="1097"/>
      <c r="AI50" s="1097"/>
      <c r="AJ50" s="1097"/>
      <c r="AK50" s="1097"/>
      <c r="AL50" s="1097"/>
      <c r="AM50" s="1097"/>
      <c r="AN50" s="906"/>
      <c r="AO50" s="906"/>
      <c r="AP50" s="906"/>
      <c r="AQ50" s="906"/>
      <c r="AR50" s="906"/>
      <c r="AS50" s="906"/>
      <c r="AT50" s="906"/>
      <c r="AU50" s="906"/>
      <c r="AV50" s="906"/>
      <c r="AW50" s="906"/>
      <c r="AX50" s="906"/>
      <c r="AY50" s="1098"/>
      <c r="AZ50" s="906"/>
      <c r="BA50" s="906"/>
      <c r="BB50" s="906"/>
      <c r="BC50" s="906"/>
      <c r="BD50" s="906"/>
      <c r="BE50" s="906"/>
      <c r="BF50" s="906"/>
      <c r="BG50" s="906"/>
      <c r="BH50" s="906"/>
      <c r="BI50" s="906"/>
      <c r="BJ50" s="906"/>
      <c r="BK50" s="1098"/>
      <c r="BL50" s="10"/>
      <c r="BM50" s="10"/>
      <c r="BN50" s="10"/>
      <c r="BO50" s="10"/>
      <c r="BP50" s="10"/>
      <c r="BQ50" s="10"/>
      <c r="BR50" s="10"/>
      <c r="BS50" s="10"/>
      <c r="BT50" s="10"/>
      <c r="BU50" s="10"/>
      <c r="BV50" s="10"/>
      <c r="BW50" s="10"/>
      <c r="BX50" s="10"/>
      <c r="BY50" s="10"/>
    </row>
    <row r="51" spans="1:90" s="26" customFormat="1" ht="10.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row>
    <row r="52" spans="1:90" s="26" customFormat="1" ht="13.5" customHeight="1" x14ac:dyDescent="0.2">
      <c r="A52" s="324"/>
      <c r="B52" s="659" t="s">
        <v>590</v>
      </c>
      <c r="C52" s="659"/>
      <c r="D52" s="659"/>
      <c r="E52" s="659"/>
      <c r="F52" s="659"/>
      <c r="G52" s="659"/>
      <c r="H52" s="659"/>
      <c r="I52" s="659"/>
      <c r="J52" s="659"/>
      <c r="K52" s="659"/>
      <c r="L52" s="659"/>
      <c r="M52" s="659"/>
      <c r="N52" s="659"/>
      <c r="O52" s="659"/>
      <c r="P52" s="659"/>
      <c r="Q52" s="659"/>
      <c r="R52" s="659"/>
      <c r="S52" s="659"/>
      <c r="T52" s="659"/>
      <c r="U52" s="659"/>
      <c r="V52" s="659"/>
      <c r="W52" s="659"/>
      <c r="X52" s="659"/>
      <c r="Y52" s="659"/>
      <c r="Z52" s="659"/>
      <c r="AA52" s="659"/>
      <c r="AB52" s="659"/>
      <c r="AC52" s="659"/>
      <c r="AD52" s="659"/>
      <c r="AE52" s="659"/>
      <c r="AF52" s="659"/>
      <c r="AG52" s="659"/>
      <c r="AH52" s="659"/>
      <c r="AI52" s="659"/>
      <c r="AJ52" s="659"/>
      <c r="AK52" s="659"/>
      <c r="AL52" s="659"/>
      <c r="AM52" s="659"/>
      <c r="AN52" s="659"/>
      <c r="AO52" s="659"/>
      <c r="AP52" s="659"/>
      <c r="AQ52" s="659"/>
      <c r="AR52" s="659"/>
      <c r="AS52" s="659"/>
      <c r="AT52" s="659"/>
      <c r="AU52" s="659"/>
      <c r="AV52" s="659"/>
      <c r="AW52" s="659"/>
      <c r="AX52" s="659"/>
      <c r="AY52" s="659"/>
      <c r="AZ52" s="659"/>
      <c r="BA52" s="659"/>
      <c r="BB52" s="659"/>
      <c r="BC52" s="659"/>
      <c r="BD52" s="659"/>
      <c r="BE52" s="659"/>
      <c r="BF52" s="659"/>
      <c r="BG52" s="659"/>
      <c r="BH52" s="659"/>
      <c r="BI52" s="659"/>
      <c r="BJ52" s="659"/>
      <c r="BK52" s="659"/>
      <c r="BL52" s="659"/>
      <c r="BM52" s="659"/>
      <c r="BN52" s="659"/>
      <c r="BO52" s="659"/>
      <c r="BP52" s="659"/>
      <c r="BQ52" s="659"/>
      <c r="BR52" s="659"/>
      <c r="BS52" s="659"/>
      <c r="BT52" s="659"/>
      <c r="BU52" s="659"/>
      <c r="BV52" s="659"/>
      <c r="BW52" s="659"/>
      <c r="BX52" s="659"/>
      <c r="BY52" s="659"/>
      <c r="BZ52" s="659"/>
      <c r="CA52" s="659"/>
      <c r="CB52" s="324"/>
      <c r="CC52" s="324"/>
      <c r="CD52" s="324"/>
      <c r="CE52" s="324"/>
      <c r="CF52" s="324"/>
      <c r="CG52" s="324"/>
      <c r="CH52" s="324"/>
      <c r="CI52" s="324"/>
      <c r="CJ52" s="324"/>
      <c r="CK52" s="324"/>
      <c r="CL52" s="324"/>
    </row>
    <row r="53" spans="1:90" s="26" customFormat="1" ht="10.5" customHeight="1" x14ac:dyDescent="0.2">
      <c r="A53" s="324"/>
      <c r="B53" s="660" t="s">
        <v>591</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L53" s="661"/>
      <c r="AM53" s="661"/>
      <c r="AN53" s="661"/>
      <c r="AO53" s="661"/>
      <c r="AP53" s="661"/>
      <c r="AQ53" s="661"/>
      <c r="AR53" s="661"/>
      <c r="AS53" s="661"/>
      <c r="AT53" s="661"/>
      <c r="AU53" s="661"/>
      <c r="AV53" s="661"/>
      <c r="AW53" s="661"/>
      <c r="AX53" s="661"/>
      <c r="AY53" s="661"/>
      <c r="BA53" s="557"/>
      <c r="BB53" s="557"/>
      <c r="BC53" s="557"/>
      <c r="BD53" s="557"/>
      <c r="BE53" s="557"/>
      <c r="BF53" s="557"/>
      <c r="BG53" s="557"/>
      <c r="BH53" s="557"/>
      <c r="BI53" s="557"/>
      <c r="BJ53" s="557"/>
      <c r="BK53" s="557"/>
      <c r="BL53" s="557"/>
      <c r="BM53" s="557"/>
      <c r="BN53" s="557"/>
      <c r="BO53" s="557"/>
      <c r="BP53" s="557"/>
      <c r="BQ53" s="557"/>
      <c r="BR53" s="557"/>
      <c r="BS53" s="557"/>
      <c r="BT53" s="557"/>
      <c r="BU53" s="557"/>
      <c r="BV53" s="557"/>
      <c r="BW53" s="557"/>
      <c r="BX53" s="557"/>
      <c r="BY53" s="29"/>
      <c r="BZ53" s="29"/>
      <c r="CA53" s="31"/>
      <c r="CB53" s="324"/>
      <c r="CC53" s="324"/>
      <c r="CD53" s="324"/>
      <c r="CE53" s="324"/>
      <c r="CF53" s="324"/>
      <c r="CG53" s="324"/>
      <c r="CH53" s="324"/>
      <c r="CI53" s="324"/>
      <c r="CJ53" s="324"/>
      <c r="CK53" s="324"/>
      <c r="CL53" s="324"/>
    </row>
    <row r="54" spans="1:90" s="26" customFormat="1" ht="10.5" customHeight="1" x14ac:dyDescent="0.2">
      <c r="A54" s="324"/>
      <c r="B54" s="324"/>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324"/>
      <c r="AJ54" s="324"/>
      <c r="AK54" s="324"/>
      <c r="AL54" s="324"/>
      <c r="AM54" s="324"/>
      <c r="AN54" s="324"/>
      <c r="AO54" s="324"/>
      <c r="AP54" s="324"/>
      <c r="AQ54" s="324"/>
      <c r="AR54" s="324"/>
      <c r="AS54" s="324"/>
      <c r="AT54" s="324"/>
      <c r="AU54" s="324"/>
      <c r="AV54" s="324"/>
      <c r="AW54" s="324"/>
      <c r="AX54" s="324"/>
      <c r="AY54" s="324"/>
      <c r="AZ54" s="324"/>
      <c r="BA54" s="324"/>
      <c r="BB54" s="324"/>
      <c r="BC54" s="324"/>
      <c r="BD54" s="324"/>
      <c r="BE54" s="324"/>
      <c r="BF54" s="324"/>
      <c r="BG54" s="324"/>
      <c r="BH54" s="324"/>
      <c r="BI54" s="324"/>
      <c r="BJ54" s="324"/>
      <c r="BK54" s="324"/>
      <c r="BL54" s="324"/>
      <c r="BM54" s="324"/>
      <c r="BN54" s="324"/>
      <c r="BO54" s="324"/>
      <c r="BP54" s="324"/>
      <c r="BQ54" s="324"/>
      <c r="BR54" s="324"/>
      <c r="BS54" s="324"/>
      <c r="BT54" s="324"/>
      <c r="BU54" s="324"/>
      <c r="BV54" s="324"/>
      <c r="BW54" s="324"/>
      <c r="BX54" s="324"/>
      <c r="BY54" s="324"/>
      <c r="BZ54" s="324"/>
      <c r="CA54" s="324"/>
      <c r="CB54" s="324"/>
      <c r="CC54" s="324"/>
      <c r="CD54" s="324"/>
      <c r="CE54" s="324"/>
      <c r="CF54" s="324"/>
      <c r="CG54" s="324"/>
      <c r="CH54" s="324"/>
      <c r="CI54" s="324"/>
      <c r="CJ54" s="324"/>
      <c r="CK54" s="324"/>
      <c r="CL54" s="324"/>
    </row>
    <row r="55" spans="1:90" s="26" customFormat="1" ht="10.5" customHeight="1" x14ac:dyDescent="0.2">
      <c r="A55" s="324"/>
      <c r="B55" s="662" t="s">
        <v>586</v>
      </c>
      <c r="C55" s="663"/>
      <c r="D55" s="663"/>
      <c r="E55" s="663"/>
      <c r="F55" s="663"/>
      <c r="G55" s="663"/>
      <c r="H55" s="663"/>
      <c r="I55" s="663"/>
      <c r="J55" s="663"/>
      <c r="K55" s="663"/>
      <c r="L55" s="663"/>
      <c r="M55" s="663"/>
      <c r="N55" s="663"/>
      <c r="O55" s="663"/>
      <c r="P55" s="663"/>
      <c r="Q55" s="663"/>
      <c r="R55" s="663"/>
      <c r="S55" s="663"/>
      <c r="T55" s="663"/>
      <c r="U55" s="663"/>
      <c r="V55" s="663"/>
      <c r="W55" s="663"/>
      <c r="X55" s="663"/>
      <c r="Y55" s="663"/>
      <c r="Z55" s="664"/>
      <c r="AA55" s="668" t="s">
        <v>157</v>
      </c>
      <c r="AB55" s="668"/>
      <c r="AC55" s="668"/>
      <c r="AD55" s="668"/>
      <c r="AE55" s="668"/>
      <c r="AF55" s="668"/>
      <c r="AG55" s="668"/>
      <c r="AH55" s="668"/>
      <c r="AI55" s="668"/>
      <c r="AJ55" s="668"/>
      <c r="AK55" s="668"/>
      <c r="AL55" s="668"/>
      <c r="AM55" s="668"/>
      <c r="AN55" s="669" t="s">
        <v>269</v>
      </c>
      <c r="AO55" s="669"/>
      <c r="AP55" s="669"/>
      <c r="AQ55" s="669"/>
      <c r="AR55" s="669"/>
      <c r="AS55" s="669"/>
      <c r="AT55" s="669"/>
      <c r="AU55" s="669"/>
      <c r="AV55" s="669"/>
      <c r="AW55" s="669"/>
      <c r="AX55" s="669"/>
      <c r="AY55" s="669"/>
      <c r="AZ55" s="669" t="s">
        <v>309</v>
      </c>
      <c r="BA55" s="1091"/>
      <c r="BB55" s="1091"/>
      <c r="BC55" s="1091"/>
      <c r="BD55" s="1091"/>
      <c r="BE55" s="1091"/>
      <c r="BF55" s="1091"/>
      <c r="BG55" s="1091"/>
      <c r="BH55" s="1091"/>
      <c r="BI55" s="1091"/>
      <c r="BJ55" s="1091"/>
      <c r="BK55" s="1092"/>
      <c r="BL55" s="324"/>
      <c r="BM55" s="324"/>
      <c r="BN55" s="324"/>
      <c r="BO55" s="324"/>
      <c r="BP55" s="324"/>
      <c r="BQ55" s="324"/>
      <c r="BR55" s="324"/>
      <c r="BS55" s="324"/>
      <c r="BT55" s="324"/>
      <c r="BU55" s="324"/>
      <c r="BV55" s="324"/>
      <c r="BW55" s="324"/>
      <c r="BX55" s="324"/>
      <c r="BY55" s="324"/>
      <c r="BZ55" s="324"/>
      <c r="CA55" s="324"/>
      <c r="CB55" s="324"/>
      <c r="CC55" s="324"/>
      <c r="CD55" s="324"/>
      <c r="CE55" s="324"/>
      <c r="CF55" s="324"/>
      <c r="CG55" s="324"/>
      <c r="CH55" s="324"/>
      <c r="CI55" s="324"/>
      <c r="CJ55" s="324"/>
      <c r="CK55" s="324"/>
      <c r="CL55" s="324"/>
    </row>
    <row r="56" spans="1:90" s="26" customFormat="1" ht="15" customHeight="1" x14ac:dyDescent="0.2">
      <c r="A56" s="324"/>
      <c r="B56" s="665"/>
      <c r="C56" s="666"/>
      <c r="D56" s="666"/>
      <c r="E56" s="666"/>
      <c r="F56" s="666"/>
      <c r="G56" s="666"/>
      <c r="H56" s="666"/>
      <c r="I56" s="666"/>
      <c r="J56" s="666"/>
      <c r="K56" s="666"/>
      <c r="L56" s="666"/>
      <c r="M56" s="666"/>
      <c r="N56" s="666"/>
      <c r="O56" s="666"/>
      <c r="P56" s="666"/>
      <c r="Q56" s="666"/>
      <c r="R56" s="666"/>
      <c r="S56" s="666"/>
      <c r="T56" s="666"/>
      <c r="U56" s="666"/>
      <c r="V56" s="666"/>
      <c r="W56" s="666"/>
      <c r="X56" s="666"/>
      <c r="Y56" s="666"/>
      <c r="Z56" s="667"/>
      <c r="AA56" s="668"/>
      <c r="AB56" s="668"/>
      <c r="AC56" s="668"/>
      <c r="AD56" s="668"/>
      <c r="AE56" s="668"/>
      <c r="AF56" s="668"/>
      <c r="AG56" s="668"/>
      <c r="AH56" s="668"/>
      <c r="AI56" s="668"/>
      <c r="AJ56" s="668"/>
      <c r="AK56" s="668"/>
      <c r="AL56" s="668"/>
      <c r="AM56" s="668"/>
      <c r="AN56" s="669"/>
      <c r="AO56" s="669"/>
      <c r="AP56" s="669"/>
      <c r="AQ56" s="669"/>
      <c r="AR56" s="669"/>
      <c r="AS56" s="669"/>
      <c r="AT56" s="669"/>
      <c r="AU56" s="669"/>
      <c r="AV56" s="669"/>
      <c r="AW56" s="669"/>
      <c r="AX56" s="669"/>
      <c r="AY56" s="669"/>
      <c r="AZ56" s="1093"/>
      <c r="BA56" s="1094"/>
      <c r="BB56" s="1094"/>
      <c r="BC56" s="1094"/>
      <c r="BD56" s="1094"/>
      <c r="BE56" s="1094"/>
      <c r="BF56" s="1094"/>
      <c r="BG56" s="1094"/>
      <c r="BH56" s="1094"/>
      <c r="BI56" s="1094"/>
      <c r="BJ56" s="1094"/>
      <c r="BK56" s="1095"/>
      <c r="BL56" s="324"/>
      <c r="BM56" s="324"/>
      <c r="BN56" s="324"/>
      <c r="BO56" s="324"/>
      <c r="BP56" s="324"/>
      <c r="BQ56" s="324"/>
      <c r="BR56" s="324"/>
      <c r="BS56" s="324"/>
      <c r="BT56" s="324"/>
      <c r="BU56" s="324"/>
      <c r="BV56" s="324"/>
      <c r="BW56" s="324"/>
      <c r="BX56" s="324"/>
      <c r="BY56" s="324"/>
      <c r="BZ56" s="324"/>
      <c r="CA56" s="324"/>
      <c r="CB56" s="324"/>
      <c r="CC56" s="324"/>
      <c r="CD56" s="324"/>
      <c r="CE56" s="324"/>
      <c r="CF56" s="324"/>
      <c r="CG56" s="324"/>
      <c r="CH56" s="324"/>
      <c r="CI56" s="324"/>
      <c r="CJ56" s="324"/>
      <c r="CK56" s="324"/>
      <c r="CL56" s="324"/>
    </row>
    <row r="57" spans="1:90" s="26" customFormat="1" ht="10.5" customHeight="1" x14ac:dyDescent="0.2">
      <c r="A57" s="324"/>
      <c r="B57" s="684" t="s">
        <v>261</v>
      </c>
      <c r="C57" s="685"/>
      <c r="D57" s="685"/>
      <c r="E57" s="685"/>
      <c r="F57" s="685"/>
      <c r="G57" s="685"/>
      <c r="H57" s="685"/>
      <c r="I57" s="685"/>
      <c r="J57" s="685"/>
      <c r="K57" s="685"/>
      <c r="L57" s="685"/>
      <c r="M57" s="685"/>
      <c r="N57" s="685"/>
      <c r="O57" s="685"/>
      <c r="P57" s="685"/>
      <c r="Q57" s="685"/>
      <c r="R57" s="685"/>
      <c r="S57" s="685"/>
      <c r="T57" s="685"/>
      <c r="U57" s="685"/>
      <c r="V57" s="685"/>
      <c r="W57" s="685"/>
      <c r="X57" s="685"/>
      <c r="Y57" s="685"/>
      <c r="Z57" s="686"/>
      <c r="AA57" s="1107"/>
      <c r="AB57" s="1108"/>
      <c r="AC57" s="1108"/>
      <c r="AD57" s="1108"/>
      <c r="AE57" s="1108"/>
      <c r="AF57" s="1108"/>
      <c r="AG57" s="1108"/>
      <c r="AH57" s="1108"/>
      <c r="AI57" s="1108"/>
      <c r="AJ57" s="1108"/>
      <c r="AK57" s="1108"/>
      <c r="AL57" s="1108"/>
      <c r="AM57" s="1109"/>
      <c r="AN57" s="642"/>
      <c r="AO57" s="643"/>
      <c r="AP57" s="643"/>
      <c r="AQ57" s="643"/>
      <c r="AR57" s="643"/>
      <c r="AS57" s="643"/>
      <c r="AT57" s="643"/>
      <c r="AU57" s="643"/>
      <c r="AV57" s="643"/>
      <c r="AW57" s="643"/>
      <c r="AX57" s="643"/>
      <c r="AY57" s="644"/>
      <c r="AZ57" s="642"/>
      <c r="BA57" s="643"/>
      <c r="BB57" s="643"/>
      <c r="BC57" s="643"/>
      <c r="BD57" s="643"/>
      <c r="BE57" s="643"/>
      <c r="BF57" s="643"/>
      <c r="BG57" s="643"/>
      <c r="BH57" s="643"/>
      <c r="BI57" s="643"/>
      <c r="BJ57" s="643"/>
      <c r="BK57" s="644"/>
      <c r="BL57" s="324"/>
      <c r="BM57" s="324"/>
      <c r="BN57" s="324"/>
      <c r="BO57" s="324"/>
      <c r="BP57" s="324"/>
      <c r="BQ57" s="324"/>
      <c r="BR57" s="324"/>
      <c r="BS57" s="324"/>
      <c r="BT57" s="324"/>
      <c r="BU57" s="324"/>
      <c r="BV57" s="324"/>
      <c r="BW57" s="324"/>
      <c r="BX57" s="324"/>
      <c r="BY57" s="324"/>
      <c r="BZ57" s="324"/>
      <c r="CA57" s="324"/>
      <c r="CB57" s="324"/>
      <c r="CC57" s="324"/>
      <c r="CD57" s="324"/>
      <c r="CE57" s="324"/>
      <c r="CF57" s="324"/>
      <c r="CG57" s="324"/>
      <c r="CH57" s="324"/>
      <c r="CI57" s="324"/>
      <c r="CJ57" s="324"/>
      <c r="CK57" s="324"/>
      <c r="CL57" s="324"/>
    </row>
    <row r="58" spans="1:90" s="26" customFormat="1" ht="10.5" customHeight="1" x14ac:dyDescent="0.2">
      <c r="A58" s="324"/>
      <c r="B58" s="687"/>
      <c r="C58" s="688"/>
      <c r="D58" s="688"/>
      <c r="E58" s="688"/>
      <c r="F58" s="688"/>
      <c r="G58" s="688"/>
      <c r="H58" s="688"/>
      <c r="I58" s="688"/>
      <c r="J58" s="688"/>
      <c r="K58" s="688"/>
      <c r="L58" s="688"/>
      <c r="M58" s="688"/>
      <c r="N58" s="688"/>
      <c r="O58" s="688"/>
      <c r="P58" s="688"/>
      <c r="Q58" s="688"/>
      <c r="R58" s="688"/>
      <c r="S58" s="688"/>
      <c r="T58" s="688"/>
      <c r="U58" s="688"/>
      <c r="V58" s="688"/>
      <c r="W58" s="688"/>
      <c r="X58" s="688"/>
      <c r="Y58" s="688"/>
      <c r="Z58" s="689"/>
      <c r="AA58" s="1110"/>
      <c r="AB58" s="1111"/>
      <c r="AC58" s="1111"/>
      <c r="AD58" s="1111"/>
      <c r="AE58" s="1111"/>
      <c r="AF58" s="1111"/>
      <c r="AG58" s="1111"/>
      <c r="AH58" s="1111"/>
      <c r="AI58" s="1111"/>
      <c r="AJ58" s="1111"/>
      <c r="AK58" s="1111"/>
      <c r="AL58" s="1111"/>
      <c r="AM58" s="1112"/>
      <c r="AN58" s="645"/>
      <c r="AO58" s="646"/>
      <c r="AP58" s="646"/>
      <c r="AQ58" s="646"/>
      <c r="AR58" s="646"/>
      <c r="AS58" s="646"/>
      <c r="AT58" s="646"/>
      <c r="AU58" s="646"/>
      <c r="AV58" s="646"/>
      <c r="AW58" s="646"/>
      <c r="AX58" s="646"/>
      <c r="AY58" s="647"/>
      <c r="AZ58" s="645"/>
      <c r="BA58" s="646"/>
      <c r="BB58" s="646"/>
      <c r="BC58" s="646"/>
      <c r="BD58" s="646"/>
      <c r="BE58" s="646"/>
      <c r="BF58" s="646"/>
      <c r="BG58" s="646"/>
      <c r="BH58" s="646"/>
      <c r="BI58" s="646"/>
      <c r="BJ58" s="646"/>
      <c r="BK58" s="647"/>
      <c r="BL58" s="324"/>
      <c r="BM58" s="324"/>
      <c r="BN58" s="324"/>
      <c r="BO58" s="324"/>
      <c r="BP58" s="324"/>
      <c r="BQ58" s="324"/>
      <c r="BR58" s="324"/>
      <c r="BS58" s="324"/>
      <c r="BT58" s="324"/>
      <c r="BU58" s="324"/>
      <c r="BV58" s="324"/>
      <c r="BW58" s="324"/>
      <c r="BX58" s="324"/>
      <c r="BY58" s="324"/>
      <c r="BZ58" s="324"/>
      <c r="CA58" s="324"/>
      <c r="CB58" s="324"/>
      <c r="CC58" s="324"/>
      <c r="CD58" s="324"/>
      <c r="CE58" s="324"/>
      <c r="CF58" s="324"/>
      <c r="CG58" s="324"/>
      <c r="CH58" s="324"/>
      <c r="CI58" s="324"/>
      <c r="CJ58" s="324"/>
      <c r="CK58" s="324"/>
      <c r="CL58" s="324"/>
    </row>
    <row r="59" spans="1:90" s="26" customFormat="1" ht="10.5" customHeight="1" x14ac:dyDescent="0.2">
      <c r="A59" s="324"/>
      <c r="B59" s="1099" t="s">
        <v>260</v>
      </c>
      <c r="C59" s="1100"/>
      <c r="D59" s="1100"/>
      <c r="E59" s="1100"/>
      <c r="F59" s="1100"/>
      <c r="G59" s="1100"/>
      <c r="H59" s="1100"/>
      <c r="I59" s="1100"/>
      <c r="J59" s="1100"/>
      <c r="K59" s="1100"/>
      <c r="L59" s="1100"/>
      <c r="M59" s="1101"/>
      <c r="N59" s="1101"/>
      <c r="O59" s="1101"/>
      <c r="P59" s="1101"/>
      <c r="Q59" s="1101"/>
      <c r="R59" s="1101"/>
      <c r="S59" s="1101"/>
      <c r="T59" s="1101"/>
      <c r="U59" s="1101"/>
      <c r="V59" s="1101"/>
      <c r="W59" s="1101"/>
      <c r="X59" s="1101"/>
      <c r="Y59" s="1101"/>
      <c r="Z59" s="1102"/>
      <c r="AA59" s="641"/>
      <c r="AB59" s="641"/>
      <c r="AC59" s="641"/>
      <c r="AD59" s="641"/>
      <c r="AE59" s="641"/>
      <c r="AF59" s="641"/>
      <c r="AG59" s="641"/>
      <c r="AH59" s="641"/>
      <c r="AI59" s="641"/>
      <c r="AJ59" s="641"/>
      <c r="AK59" s="641"/>
      <c r="AL59" s="641"/>
      <c r="AM59" s="641"/>
      <c r="AN59" s="642"/>
      <c r="AO59" s="643"/>
      <c r="AP59" s="643"/>
      <c r="AQ59" s="643"/>
      <c r="AR59" s="643"/>
      <c r="AS59" s="643"/>
      <c r="AT59" s="643"/>
      <c r="AU59" s="643"/>
      <c r="AV59" s="643"/>
      <c r="AW59" s="643"/>
      <c r="AX59" s="643"/>
      <c r="AY59" s="644"/>
      <c r="AZ59" s="642"/>
      <c r="BA59" s="643"/>
      <c r="BB59" s="643"/>
      <c r="BC59" s="643"/>
      <c r="BD59" s="643"/>
      <c r="BE59" s="643"/>
      <c r="BF59" s="643"/>
      <c r="BG59" s="643"/>
      <c r="BH59" s="643"/>
      <c r="BI59" s="643"/>
      <c r="BJ59" s="643"/>
      <c r="BK59" s="644"/>
      <c r="BL59" s="324"/>
      <c r="BM59" s="324"/>
      <c r="BN59" s="324"/>
      <c r="BO59" s="324"/>
      <c r="BP59" s="324"/>
      <c r="BQ59" s="324"/>
      <c r="BR59" s="324"/>
      <c r="BS59" s="324"/>
      <c r="BT59" s="324"/>
      <c r="BU59" s="324"/>
      <c r="BV59" s="324"/>
      <c r="BW59" s="324"/>
      <c r="BX59" s="324"/>
      <c r="BY59" s="324"/>
      <c r="BZ59" s="324"/>
      <c r="CA59" s="324"/>
      <c r="CB59" s="324"/>
      <c r="CC59" s="324"/>
      <c r="CD59" s="324"/>
      <c r="CE59" s="324"/>
      <c r="CF59" s="324"/>
      <c r="CG59" s="324"/>
      <c r="CH59" s="324"/>
      <c r="CI59" s="324"/>
      <c r="CJ59" s="324"/>
      <c r="CK59" s="324"/>
      <c r="CL59" s="324"/>
    </row>
    <row r="60" spans="1:90" s="26" customFormat="1" ht="10.5" customHeight="1" x14ac:dyDescent="0.2">
      <c r="A60" s="324"/>
      <c r="B60" s="1103"/>
      <c r="C60" s="1104"/>
      <c r="D60" s="1104"/>
      <c r="E60" s="1104"/>
      <c r="F60" s="1104"/>
      <c r="G60" s="1104"/>
      <c r="H60" s="1104"/>
      <c r="I60" s="1104"/>
      <c r="J60" s="1104"/>
      <c r="K60" s="1104"/>
      <c r="L60" s="1104"/>
      <c r="M60" s="1105"/>
      <c r="N60" s="1105"/>
      <c r="O60" s="1105"/>
      <c r="P60" s="1105"/>
      <c r="Q60" s="1105"/>
      <c r="R60" s="1105"/>
      <c r="S60" s="1105"/>
      <c r="T60" s="1105"/>
      <c r="U60" s="1105"/>
      <c r="V60" s="1105"/>
      <c r="W60" s="1105"/>
      <c r="X60" s="1105"/>
      <c r="Y60" s="1105"/>
      <c r="Z60" s="1106"/>
      <c r="AA60" s="641"/>
      <c r="AB60" s="641"/>
      <c r="AC60" s="641"/>
      <c r="AD60" s="641"/>
      <c r="AE60" s="641"/>
      <c r="AF60" s="641"/>
      <c r="AG60" s="641"/>
      <c r="AH60" s="641"/>
      <c r="AI60" s="641"/>
      <c r="AJ60" s="641"/>
      <c r="AK60" s="641"/>
      <c r="AL60" s="641"/>
      <c r="AM60" s="641"/>
      <c r="AN60" s="645"/>
      <c r="AO60" s="646"/>
      <c r="AP60" s="646"/>
      <c r="AQ60" s="646"/>
      <c r="AR60" s="646"/>
      <c r="AS60" s="646"/>
      <c r="AT60" s="646"/>
      <c r="AU60" s="646"/>
      <c r="AV60" s="646"/>
      <c r="AW60" s="646"/>
      <c r="AX60" s="646"/>
      <c r="AY60" s="647"/>
      <c r="AZ60" s="645"/>
      <c r="BA60" s="646"/>
      <c r="BB60" s="646"/>
      <c r="BC60" s="646"/>
      <c r="BD60" s="646"/>
      <c r="BE60" s="646"/>
      <c r="BF60" s="646"/>
      <c r="BG60" s="646"/>
      <c r="BH60" s="646"/>
      <c r="BI60" s="646"/>
      <c r="BJ60" s="646"/>
      <c r="BK60" s="647"/>
      <c r="BL60" s="324"/>
      <c r="BM60" s="324"/>
      <c r="BN60" s="324"/>
      <c r="BO60" s="324"/>
      <c r="BP60" s="324"/>
      <c r="BQ60" s="324"/>
      <c r="BR60" s="324"/>
      <c r="BS60" s="324"/>
      <c r="BT60" s="324"/>
      <c r="BU60" s="324"/>
      <c r="BV60" s="324"/>
      <c r="BW60" s="324"/>
      <c r="BX60" s="324"/>
      <c r="BY60" s="324"/>
      <c r="BZ60" s="324"/>
      <c r="CA60" s="324"/>
      <c r="CB60" s="324"/>
      <c r="CC60" s="324"/>
      <c r="CD60" s="324"/>
      <c r="CE60" s="324"/>
      <c r="CF60" s="324"/>
      <c r="CG60" s="324"/>
      <c r="CH60" s="324"/>
      <c r="CI60" s="324"/>
      <c r="CJ60" s="324"/>
      <c r="CK60" s="324"/>
      <c r="CL60" s="324"/>
    </row>
    <row r="61" spans="1:90" s="26" customFormat="1" ht="10.5" customHeight="1" x14ac:dyDescent="0.2">
      <c r="A61" s="324"/>
      <c r="B61" s="684" t="s">
        <v>597</v>
      </c>
      <c r="C61" s="1049"/>
      <c r="D61" s="1049"/>
      <c r="E61" s="1049"/>
      <c r="F61" s="1049"/>
      <c r="G61" s="1049"/>
      <c r="H61" s="1049"/>
      <c r="I61" s="1049"/>
      <c r="J61" s="1049"/>
      <c r="K61" s="1049"/>
      <c r="L61" s="1049"/>
      <c r="M61" s="679"/>
      <c r="N61" s="680"/>
      <c r="O61" s="680"/>
      <c r="P61" s="680"/>
      <c r="Q61" s="680"/>
      <c r="R61" s="680"/>
      <c r="S61" s="680"/>
      <c r="T61" s="680"/>
      <c r="U61" s="680"/>
      <c r="V61" s="680"/>
      <c r="W61" s="680"/>
      <c r="X61" s="680"/>
      <c r="Y61" s="680"/>
      <c r="Z61" s="681"/>
      <c r="AA61" s="641">
        <v>0</v>
      </c>
      <c r="AB61" s="641"/>
      <c r="AC61" s="641"/>
      <c r="AD61" s="641"/>
      <c r="AE61" s="641"/>
      <c r="AF61" s="641"/>
      <c r="AG61" s="641"/>
      <c r="AH61" s="641"/>
      <c r="AI61" s="641"/>
      <c r="AJ61" s="641"/>
      <c r="AK61" s="641"/>
      <c r="AL61" s="641"/>
      <c r="AM61" s="641"/>
      <c r="AN61" s="642"/>
      <c r="AO61" s="643"/>
      <c r="AP61" s="643"/>
      <c r="AQ61" s="643"/>
      <c r="AR61" s="643"/>
      <c r="AS61" s="643"/>
      <c r="AT61" s="643"/>
      <c r="AU61" s="643"/>
      <c r="AV61" s="643"/>
      <c r="AW61" s="643"/>
      <c r="AX61" s="643"/>
      <c r="AY61" s="644"/>
      <c r="AZ61" s="642"/>
      <c r="BA61" s="643"/>
      <c r="BB61" s="643"/>
      <c r="BC61" s="643"/>
      <c r="BD61" s="643"/>
      <c r="BE61" s="643"/>
      <c r="BF61" s="643"/>
      <c r="BG61" s="643"/>
      <c r="BH61" s="643"/>
      <c r="BI61" s="643"/>
      <c r="BJ61" s="643"/>
      <c r="BK61" s="644"/>
      <c r="BL61" s="324"/>
      <c r="BM61" s="324"/>
      <c r="BN61" s="324"/>
      <c r="BO61" s="324"/>
      <c r="BP61" s="324"/>
      <c r="BQ61" s="324"/>
      <c r="BR61" s="324"/>
      <c r="BS61" s="324"/>
      <c r="BT61" s="324"/>
      <c r="BU61" s="324"/>
      <c r="BV61" s="324"/>
      <c r="BW61" s="324"/>
      <c r="BX61" s="324"/>
      <c r="BY61" s="324"/>
      <c r="BZ61" s="324"/>
      <c r="CA61" s="324"/>
      <c r="CB61" s="324"/>
      <c r="CC61" s="324"/>
      <c r="CD61" s="324"/>
      <c r="CE61" s="324"/>
      <c r="CF61" s="324"/>
      <c r="CG61" s="324"/>
      <c r="CH61" s="324"/>
      <c r="CI61" s="324"/>
      <c r="CJ61" s="324"/>
      <c r="CK61" s="324"/>
      <c r="CL61" s="324"/>
    </row>
    <row r="62" spans="1:90" s="26" customFormat="1" ht="10.5" customHeight="1" x14ac:dyDescent="0.2">
      <c r="A62" s="324"/>
      <c r="B62" s="1050"/>
      <c r="C62" s="1051"/>
      <c r="D62" s="1051"/>
      <c r="E62" s="1051"/>
      <c r="F62" s="1051"/>
      <c r="G62" s="1051"/>
      <c r="H62" s="1051"/>
      <c r="I62" s="1051"/>
      <c r="J62" s="1051"/>
      <c r="K62" s="1051"/>
      <c r="L62" s="1051"/>
      <c r="M62" s="682"/>
      <c r="N62" s="682"/>
      <c r="O62" s="682"/>
      <c r="P62" s="682"/>
      <c r="Q62" s="682"/>
      <c r="R62" s="682"/>
      <c r="S62" s="682"/>
      <c r="T62" s="682"/>
      <c r="U62" s="682"/>
      <c r="V62" s="682"/>
      <c r="W62" s="682"/>
      <c r="X62" s="682"/>
      <c r="Y62" s="682"/>
      <c r="Z62" s="683"/>
      <c r="AA62" s="641"/>
      <c r="AB62" s="641"/>
      <c r="AC62" s="641"/>
      <c r="AD62" s="641"/>
      <c r="AE62" s="641"/>
      <c r="AF62" s="641"/>
      <c r="AG62" s="641"/>
      <c r="AH62" s="641"/>
      <c r="AI62" s="641"/>
      <c r="AJ62" s="641"/>
      <c r="AK62" s="641"/>
      <c r="AL62" s="641"/>
      <c r="AM62" s="641"/>
      <c r="AN62" s="645"/>
      <c r="AO62" s="646"/>
      <c r="AP62" s="646"/>
      <c r="AQ62" s="646"/>
      <c r="AR62" s="646"/>
      <c r="AS62" s="646"/>
      <c r="AT62" s="646"/>
      <c r="AU62" s="646"/>
      <c r="AV62" s="646"/>
      <c r="AW62" s="646"/>
      <c r="AX62" s="646"/>
      <c r="AY62" s="647"/>
      <c r="AZ62" s="645"/>
      <c r="BA62" s="646"/>
      <c r="BB62" s="646"/>
      <c r="BC62" s="646"/>
      <c r="BD62" s="646"/>
      <c r="BE62" s="646"/>
      <c r="BF62" s="646"/>
      <c r="BG62" s="646"/>
      <c r="BH62" s="646"/>
      <c r="BI62" s="646"/>
      <c r="BJ62" s="646"/>
      <c r="BK62" s="647"/>
      <c r="BL62" s="324"/>
      <c r="BM62" s="324"/>
      <c r="BN62" s="324"/>
      <c r="BO62" s="324"/>
      <c r="BP62" s="324"/>
      <c r="BQ62" s="324"/>
      <c r="BR62" s="324"/>
      <c r="BS62" s="324"/>
      <c r="BT62" s="324"/>
      <c r="BU62" s="324"/>
      <c r="BV62" s="324"/>
      <c r="BW62" s="324"/>
      <c r="BX62" s="324"/>
      <c r="BY62" s="324"/>
      <c r="BZ62" s="324"/>
      <c r="CA62" s="324"/>
      <c r="CB62" s="324"/>
      <c r="CC62" s="324"/>
      <c r="CD62" s="324"/>
      <c r="CE62" s="324"/>
      <c r="CF62" s="324"/>
      <c r="CG62" s="324"/>
      <c r="CH62" s="324"/>
      <c r="CI62" s="324"/>
      <c r="CJ62" s="324"/>
      <c r="CK62" s="324"/>
      <c r="CL62" s="324"/>
    </row>
    <row r="63" spans="1:90" s="26" customFormat="1" ht="15" customHeight="1" x14ac:dyDescent="0.2">
      <c r="A63" s="324"/>
      <c r="B63" s="670" t="s">
        <v>148</v>
      </c>
      <c r="C63" s="671"/>
      <c r="D63" s="671"/>
      <c r="E63" s="671"/>
      <c r="F63" s="671"/>
      <c r="G63" s="671"/>
      <c r="H63" s="671"/>
      <c r="I63" s="671"/>
      <c r="J63" s="671"/>
      <c r="K63" s="671"/>
      <c r="L63" s="671"/>
      <c r="M63" s="671"/>
      <c r="N63" s="671"/>
      <c r="O63" s="671"/>
      <c r="P63" s="671"/>
      <c r="Q63" s="671"/>
      <c r="R63" s="671"/>
      <c r="S63" s="671"/>
      <c r="T63" s="671"/>
      <c r="U63" s="671"/>
      <c r="V63" s="671"/>
      <c r="W63" s="671"/>
      <c r="X63" s="671"/>
      <c r="Y63" s="671"/>
      <c r="Z63" s="672"/>
      <c r="AA63" s="1096">
        <f>SUM(AA57:AM62)</f>
        <v>0</v>
      </c>
      <c r="AB63" s="1097"/>
      <c r="AC63" s="1097"/>
      <c r="AD63" s="1097"/>
      <c r="AE63" s="1097"/>
      <c r="AF63" s="1097"/>
      <c r="AG63" s="1097"/>
      <c r="AH63" s="1097"/>
      <c r="AI63" s="1097"/>
      <c r="AJ63" s="1097"/>
      <c r="AK63" s="1097"/>
      <c r="AL63" s="1097"/>
      <c r="AM63" s="1097"/>
      <c r="AN63" s="906"/>
      <c r="AO63" s="906"/>
      <c r="AP63" s="906"/>
      <c r="AQ63" s="906"/>
      <c r="AR63" s="906"/>
      <c r="AS63" s="906"/>
      <c r="AT63" s="906"/>
      <c r="AU63" s="906"/>
      <c r="AV63" s="906"/>
      <c r="AW63" s="906"/>
      <c r="AX63" s="906"/>
      <c r="AY63" s="1098"/>
      <c r="AZ63" s="906"/>
      <c r="BA63" s="906"/>
      <c r="BB63" s="906"/>
      <c r="BC63" s="906"/>
      <c r="BD63" s="906"/>
      <c r="BE63" s="906"/>
      <c r="BF63" s="906"/>
      <c r="BG63" s="906"/>
      <c r="BH63" s="906"/>
      <c r="BI63" s="906"/>
      <c r="BJ63" s="906"/>
      <c r="BK63" s="1098"/>
      <c r="BL63" s="324"/>
      <c r="BM63" s="324"/>
      <c r="BN63" s="324"/>
      <c r="BO63" s="324"/>
      <c r="BP63" s="324"/>
      <c r="BQ63" s="324"/>
      <c r="BR63" s="324"/>
      <c r="BS63" s="324"/>
      <c r="BT63" s="324"/>
      <c r="BU63" s="324"/>
      <c r="BV63" s="324"/>
      <c r="BW63" s="324"/>
      <c r="BX63" s="324"/>
      <c r="BY63" s="324"/>
      <c r="BZ63" s="324"/>
      <c r="CA63" s="324"/>
      <c r="CB63" s="324"/>
      <c r="CC63" s="324"/>
      <c r="CD63" s="324"/>
      <c r="CE63" s="324"/>
      <c r="CF63" s="324"/>
      <c r="CG63" s="324"/>
      <c r="CH63" s="324"/>
      <c r="CI63" s="324"/>
      <c r="CJ63" s="324"/>
      <c r="CK63" s="324"/>
      <c r="CL63" s="324"/>
    </row>
    <row r="64" spans="1:90" s="26" customFormat="1" ht="10.5" customHeight="1" x14ac:dyDescent="0.2">
      <c r="A64" s="324"/>
      <c r="B64" s="324"/>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c r="AU64" s="324"/>
      <c r="AV64" s="324"/>
      <c r="AW64" s="324"/>
      <c r="AX64" s="324"/>
      <c r="AY64" s="324"/>
      <c r="AZ64" s="324"/>
      <c r="BA64" s="324"/>
      <c r="BB64" s="324"/>
      <c r="BC64" s="324"/>
      <c r="BD64" s="324"/>
      <c r="BE64" s="324"/>
      <c r="BF64" s="324"/>
      <c r="BG64" s="324"/>
      <c r="BH64" s="324"/>
      <c r="BI64" s="324"/>
      <c r="BJ64" s="324"/>
      <c r="BK64" s="324"/>
      <c r="BL64" s="324"/>
      <c r="BM64" s="324"/>
      <c r="BN64" s="324"/>
      <c r="BO64" s="324"/>
      <c r="BP64" s="324"/>
      <c r="BQ64" s="324"/>
      <c r="BR64" s="324"/>
      <c r="BS64" s="324"/>
      <c r="BT64" s="324"/>
      <c r="BU64" s="324"/>
      <c r="BV64" s="324"/>
      <c r="BW64" s="324"/>
      <c r="BX64" s="324"/>
      <c r="BY64" s="324"/>
      <c r="BZ64" s="324"/>
      <c r="CA64" s="324"/>
      <c r="CB64" s="324"/>
      <c r="CC64" s="324"/>
      <c r="CD64" s="324"/>
      <c r="CE64" s="324"/>
      <c r="CF64" s="324"/>
      <c r="CG64" s="324"/>
      <c r="CH64" s="324"/>
      <c r="CI64" s="324"/>
      <c r="CJ64" s="324"/>
      <c r="CK64" s="324"/>
      <c r="CL64" s="324"/>
    </row>
    <row r="65" spans="1:90" s="26" customFormat="1" ht="10.5" customHeight="1" x14ac:dyDescent="0.2">
      <c r="A65" s="324"/>
      <c r="B65" s="324"/>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c r="AH65" s="324"/>
      <c r="AI65" s="324"/>
      <c r="AJ65" s="324"/>
      <c r="AK65" s="324"/>
      <c r="AL65" s="324"/>
      <c r="AM65" s="324"/>
      <c r="AN65" s="324"/>
      <c r="AO65" s="324"/>
      <c r="AP65" s="324"/>
      <c r="AQ65" s="324"/>
      <c r="AR65" s="324"/>
      <c r="AS65" s="324"/>
      <c r="AT65" s="324"/>
      <c r="AU65" s="324"/>
      <c r="AV65" s="324"/>
      <c r="AW65" s="324"/>
      <c r="AX65" s="324"/>
      <c r="AY65" s="324"/>
      <c r="AZ65" s="324"/>
      <c r="BA65" s="324"/>
      <c r="BB65" s="324"/>
      <c r="BC65" s="324"/>
      <c r="BD65" s="324"/>
      <c r="BE65" s="324"/>
      <c r="BF65" s="324"/>
      <c r="BG65" s="324"/>
      <c r="BH65" s="324"/>
      <c r="BI65" s="324"/>
      <c r="BJ65" s="324"/>
      <c r="BK65" s="324"/>
      <c r="BL65" s="324"/>
      <c r="BM65" s="324"/>
      <c r="BN65" s="324"/>
      <c r="BO65" s="324"/>
      <c r="BP65" s="324"/>
      <c r="BQ65" s="324"/>
      <c r="BR65" s="324"/>
      <c r="BS65" s="324"/>
      <c r="BT65" s="324"/>
      <c r="BU65" s="324"/>
      <c r="BV65" s="324"/>
      <c r="BW65" s="324"/>
      <c r="BX65" s="324"/>
      <c r="BY65" s="324"/>
      <c r="BZ65" s="324"/>
      <c r="CA65" s="324"/>
      <c r="CB65" s="324"/>
      <c r="CC65" s="324"/>
      <c r="CD65" s="324"/>
      <c r="CE65" s="324"/>
      <c r="CF65" s="324"/>
      <c r="CG65" s="324"/>
      <c r="CH65" s="324"/>
      <c r="CI65" s="324"/>
      <c r="CJ65" s="324"/>
      <c r="CK65" s="324"/>
      <c r="CL65" s="324"/>
    </row>
    <row r="66" spans="1:90" s="26" customFormat="1" ht="10.5" customHeight="1" x14ac:dyDescent="0.2">
      <c r="A66" s="324"/>
      <c r="B66" s="324"/>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4"/>
      <c r="BC66" s="324"/>
      <c r="BD66" s="324"/>
      <c r="BE66" s="324"/>
      <c r="BF66" s="324"/>
      <c r="BG66" s="324"/>
      <c r="BH66" s="324"/>
      <c r="BI66" s="324"/>
      <c r="BJ66" s="324"/>
      <c r="BK66" s="324"/>
      <c r="BL66" s="324"/>
      <c r="BM66" s="324"/>
      <c r="BN66" s="324"/>
      <c r="BO66" s="324"/>
      <c r="BP66" s="324"/>
      <c r="BQ66" s="324"/>
      <c r="BR66" s="324"/>
      <c r="BS66" s="324"/>
      <c r="BT66" s="324"/>
      <c r="BU66" s="324"/>
      <c r="BV66" s="324"/>
      <c r="BW66" s="324"/>
      <c r="BX66" s="324"/>
      <c r="BY66" s="324"/>
      <c r="BZ66" s="324"/>
      <c r="CA66" s="324"/>
      <c r="CB66" s="324"/>
      <c r="CC66" s="324"/>
      <c r="CD66" s="324"/>
      <c r="CE66" s="324"/>
      <c r="CF66" s="324"/>
      <c r="CG66" s="324"/>
      <c r="CH66" s="324"/>
      <c r="CI66" s="324"/>
      <c r="CJ66" s="324"/>
      <c r="CK66" s="324"/>
      <c r="CL66" s="324"/>
    </row>
    <row r="67" spans="1:90" s="26" customFormat="1" ht="10.5" customHeight="1" x14ac:dyDescent="0.2">
      <c r="A67" s="324"/>
      <c r="B67" s="324"/>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324"/>
      <c r="AL67" s="324"/>
      <c r="AM67" s="324"/>
      <c r="AN67" s="324"/>
      <c r="AO67" s="324"/>
      <c r="AP67" s="324"/>
      <c r="AQ67" s="324"/>
      <c r="AR67" s="324"/>
      <c r="AS67" s="324"/>
      <c r="AT67" s="324"/>
      <c r="AU67" s="324"/>
      <c r="AV67" s="324"/>
      <c r="AW67" s="324"/>
      <c r="AX67" s="324"/>
      <c r="AY67" s="324"/>
      <c r="AZ67" s="324"/>
      <c r="BA67" s="324"/>
      <c r="BB67" s="324"/>
      <c r="BC67" s="324"/>
      <c r="BD67" s="324"/>
      <c r="BE67" s="324"/>
      <c r="BF67" s="324"/>
      <c r="BG67" s="324"/>
      <c r="BH67" s="324"/>
      <c r="BI67" s="324"/>
      <c r="BJ67" s="324"/>
      <c r="BK67" s="324"/>
      <c r="BL67" s="324"/>
      <c r="BM67" s="324"/>
      <c r="BN67" s="324"/>
      <c r="BO67" s="324"/>
      <c r="BP67" s="324"/>
      <c r="BQ67" s="324"/>
      <c r="BR67" s="324"/>
      <c r="BS67" s="324"/>
      <c r="BT67" s="324"/>
      <c r="BU67" s="324"/>
      <c r="BV67" s="324"/>
      <c r="BW67" s="324"/>
      <c r="BX67" s="324"/>
      <c r="BY67" s="324"/>
      <c r="BZ67" s="324"/>
      <c r="CA67" s="324"/>
      <c r="CB67" s="324"/>
      <c r="CC67" s="324"/>
      <c r="CD67" s="324"/>
      <c r="CE67" s="324"/>
      <c r="CF67" s="324"/>
      <c r="CG67" s="324"/>
      <c r="CH67" s="324"/>
      <c r="CI67" s="324"/>
      <c r="CJ67" s="324"/>
      <c r="CK67" s="324"/>
      <c r="CL67" s="324"/>
    </row>
    <row r="68" spans="1:90" s="26" customFormat="1" ht="10.5" customHeight="1" x14ac:dyDescent="0.2">
      <c r="A68" s="324"/>
      <c r="B68" s="324"/>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4"/>
      <c r="BC68" s="324"/>
      <c r="BD68" s="324"/>
      <c r="BE68" s="324"/>
      <c r="BF68" s="324"/>
      <c r="BG68" s="324"/>
      <c r="BH68" s="324"/>
      <c r="BI68" s="324"/>
      <c r="BJ68" s="324"/>
      <c r="BK68" s="324"/>
      <c r="BL68" s="324"/>
      <c r="BM68" s="324"/>
      <c r="BN68" s="324"/>
      <c r="BO68" s="324"/>
      <c r="BP68" s="324"/>
      <c r="BQ68" s="324"/>
      <c r="BR68" s="324"/>
      <c r="BS68" s="324"/>
      <c r="BT68" s="324"/>
      <c r="BU68" s="324"/>
      <c r="BV68" s="324"/>
      <c r="BW68" s="324"/>
      <c r="BX68" s="324"/>
      <c r="BY68" s="324"/>
      <c r="BZ68" s="324"/>
      <c r="CA68" s="324"/>
      <c r="CB68" s="324"/>
      <c r="CC68" s="324"/>
      <c r="CD68" s="324"/>
      <c r="CE68" s="324"/>
      <c r="CF68" s="324"/>
      <c r="CG68" s="324"/>
      <c r="CH68" s="324"/>
      <c r="CI68" s="324"/>
      <c r="CJ68" s="324"/>
      <c r="CK68" s="324"/>
      <c r="CL68" s="324"/>
    </row>
    <row r="69" spans="1:90" s="26" customFormat="1" ht="10.5" customHeight="1" x14ac:dyDescent="0.2">
      <c r="A69" s="324"/>
      <c r="B69" s="324"/>
      <c r="C69" s="324"/>
      <c r="D69" s="324"/>
      <c r="E69" s="324"/>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c r="AV69" s="324"/>
      <c r="AW69" s="324"/>
      <c r="AX69" s="324"/>
      <c r="AY69" s="324"/>
      <c r="AZ69" s="324"/>
      <c r="BA69" s="324"/>
      <c r="BB69" s="324"/>
      <c r="BC69" s="324"/>
      <c r="BD69" s="324"/>
      <c r="BE69" s="324"/>
      <c r="BF69" s="324"/>
      <c r="BG69" s="324"/>
      <c r="BH69" s="324"/>
      <c r="BI69" s="324"/>
      <c r="BJ69" s="324"/>
      <c r="BK69" s="324"/>
      <c r="BL69" s="324"/>
      <c r="BM69" s="324"/>
      <c r="BN69" s="324"/>
      <c r="BO69" s="324"/>
      <c r="BP69" s="324"/>
      <c r="BQ69" s="324"/>
      <c r="BR69" s="324"/>
      <c r="BS69" s="324"/>
      <c r="BT69" s="324"/>
      <c r="BU69" s="324"/>
      <c r="BV69" s="324"/>
      <c r="BW69" s="324"/>
      <c r="BX69" s="324"/>
      <c r="BY69" s="324"/>
      <c r="BZ69" s="324"/>
      <c r="CA69" s="324"/>
      <c r="CB69" s="324"/>
      <c r="CC69" s="324"/>
      <c r="CD69" s="324"/>
      <c r="CE69" s="324"/>
      <c r="CF69" s="324"/>
      <c r="CG69" s="324"/>
      <c r="CH69" s="324"/>
      <c r="CI69" s="324"/>
      <c r="CJ69" s="324"/>
      <c r="CK69" s="324"/>
      <c r="CL69" s="324"/>
    </row>
    <row r="70" spans="1:90" s="26" customFormat="1" ht="10.5" customHeight="1" x14ac:dyDescent="0.2">
      <c r="A70" s="324"/>
      <c r="B70" s="324"/>
      <c r="C70" s="324"/>
      <c r="D70" s="324"/>
      <c r="E70" s="324"/>
      <c r="F70" s="324"/>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c r="AE70" s="324"/>
      <c r="AF70" s="324"/>
      <c r="AG70" s="324"/>
      <c r="AH70" s="324"/>
      <c r="AI70" s="324"/>
      <c r="AJ70" s="324"/>
      <c r="AK70" s="324"/>
      <c r="AL70" s="324"/>
      <c r="AM70" s="324"/>
      <c r="AN70" s="324"/>
      <c r="AO70" s="324"/>
      <c r="AP70" s="324"/>
      <c r="AQ70" s="324"/>
      <c r="AR70" s="324"/>
      <c r="AS70" s="324"/>
      <c r="AT70" s="324"/>
      <c r="AU70" s="324"/>
      <c r="AV70" s="324"/>
      <c r="AW70" s="324"/>
      <c r="AX70" s="324"/>
      <c r="AY70" s="324"/>
      <c r="AZ70" s="324"/>
      <c r="BA70" s="324"/>
      <c r="BB70" s="324"/>
      <c r="BC70" s="324"/>
      <c r="BD70" s="324"/>
      <c r="BE70" s="324"/>
      <c r="BF70" s="324"/>
      <c r="BG70" s="324"/>
      <c r="BH70" s="324"/>
      <c r="BI70" s="324"/>
      <c r="BJ70" s="324"/>
      <c r="BK70" s="324"/>
      <c r="BL70" s="324"/>
      <c r="BM70" s="324"/>
      <c r="BN70" s="324"/>
      <c r="BO70" s="324"/>
      <c r="BP70" s="324"/>
      <c r="BQ70" s="324"/>
      <c r="BR70" s="324"/>
      <c r="BS70" s="324"/>
      <c r="BT70" s="324"/>
      <c r="BU70" s="324"/>
      <c r="BV70" s="324"/>
      <c r="BW70" s="324"/>
      <c r="BX70" s="324"/>
      <c r="BY70" s="324"/>
      <c r="BZ70" s="324"/>
      <c r="CA70" s="324"/>
      <c r="CB70" s="324"/>
      <c r="CC70" s="324"/>
      <c r="CD70" s="324"/>
      <c r="CE70" s="324"/>
      <c r="CF70" s="324"/>
      <c r="CG70" s="324"/>
      <c r="CH70" s="324"/>
      <c r="CI70" s="324"/>
      <c r="CJ70" s="324"/>
      <c r="CK70" s="324"/>
      <c r="CL70" s="324"/>
    </row>
    <row r="71" spans="1:90" s="26" customFormat="1" ht="10.5" customHeight="1" x14ac:dyDescent="0.2">
      <c r="A71" s="324"/>
      <c r="B71" s="324"/>
      <c r="C71" s="324"/>
      <c r="D71" s="324"/>
      <c r="E71" s="324"/>
      <c r="F71" s="324"/>
      <c r="G71" s="324"/>
      <c r="H71" s="324"/>
      <c r="I71" s="324"/>
      <c r="J71" s="324"/>
      <c r="K71" s="324"/>
      <c r="L71" s="324"/>
      <c r="M71" s="324"/>
      <c r="N71" s="324"/>
      <c r="O71" s="324"/>
      <c r="P71" s="324"/>
      <c r="Q71" s="324"/>
      <c r="R71" s="324"/>
      <c r="S71" s="324"/>
      <c r="T71" s="324"/>
      <c r="U71" s="324"/>
      <c r="V71" s="324"/>
      <c r="W71" s="324"/>
      <c r="X71" s="324"/>
      <c r="Y71" s="324"/>
      <c r="Z71" s="324"/>
      <c r="AA71" s="324"/>
      <c r="AB71" s="324"/>
      <c r="AC71" s="324"/>
      <c r="AD71" s="324"/>
      <c r="AE71" s="324"/>
      <c r="AF71" s="324"/>
      <c r="AG71" s="324"/>
      <c r="AH71" s="324"/>
      <c r="AI71" s="324"/>
      <c r="AJ71" s="324"/>
      <c r="AK71" s="324"/>
      <c r="AL71" s="324"/>
      <c r="AM71" s="324"/>
      <c r="AN71" s="324"/>
      <c r="AO71" s="324"/>
      <c r="AP71" s="324"/>
      <c r="AQ71" s="324"/>
      <c r="AR71" s="324"/>
      <c r="AS71" s="324"/>
      <c r="AT71" s="324"/>
      <c r="AU71" s="324"/>
      <c r="AV71" s="324"/>
      <c r="AW71" s="324"/>
      <c r="AX71" s="324"/>
      <c r="AY71" s="324"/>
      <c r="AZ71" s="324"/>
      <c r="BA71" s="324"/>
      <c r="BB71" s="324"/>
      <c r="BC71" s="324"/>
      <c r="BD71" s="324"/>
      <c r="BE71" s="324"/>
      <c r="BF71" s="324"/>
      <c r="BG71" s="324"/>
      <c r="BH71" s="324"/>
      <c r="BI71" s="324"/>
      <c r="BJ71" s="324"/>
      <c r="BK71" s="324"/>
      <c r="BL71" s="324"/>
      <c r="BM71" s="324"/>
      <c r="BN71" s="324"/>
      <c r="BO71" s="324"/>
      <c r="BP71" s="324"/>
      <c r="BQ71" s="324"/>
      <c r="BR71" s="324"/>
      <c r="BS71" s="324"/>
      <c r="BT71" s="324"/>
      <c r="BU71" s="324"/>
      <c r="BV71" s="324"/>
      <c r="BW71" s="324"/>
      <c r="BX71" s="324"/>
      <c r="BY71" s="324"/>
      <c r="BZ71" s="324"/>
      <c r="CA71" s="324"/>
      <c r="CB71" s="324"/>
      <c r="CC71" s="324"/>
      <c r="CD71" s="324"/>
      <c r="CE71" s="324"/>
      <c r="CF71" s="324"/>
      <c r="CG71" s="324"/>
      <c r="CH71" s="324"/>
      <c r="CI71" s="324"/>
      <c r="CJ71" s="324"/>
      <c r="CK71" s="324"/>
      <c r="CL71" s="324"/>
    </row>
    <row r="72" spans="1:90" s="26" customFormat="1" ht="10.5" customHeight="1" x14ac:dyDescent="0.2">
      <c r="A72" s="324"/>
      <c r="B72" s="324"/>
      <c r="C72" s="324"/>
      <c r="D72" s="324"/>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24"/>
      <c r="AD72" s="324"/>
      <c r="AE72" s="324"/>
      <c r="AF72" s="324"/>
      <c r="AG72" s="324"/>
      <c r="AH72" s="324"/>
      <c r="AI72" s="324"/>
      <c r="AJ72" s="324"/>
      <c r="AK72" s="324"/>
      <c r="AL72" s="324"/>
      <c r="AM72" s="324"/>
      <c r="AN72" s="324"/>
      <c r="AO72" s="324"/>
      <c r="AP72" s="324"/>
      <c r="AQ72" s="324"/>
      <c r="AR72" s="324"/>
      <c r="AS72" s="324"/>
      <c r="AT72" s="324"/>
      <c r="AU72" s="324"/>
      <c r="AV72" s="324"/>
      <c r="AW72" s="324"/>
      <c r="AX72" s="324"/>
      <c r="AY72" s="324"/>
      <c r="AZ72" s="324"/>
      <c r="BA72" s="324"/>
      <c r="BB72" s="324"/>
      <c r="BC72" s="324"/>
      <c r="BD72" s="324"/>
      <c r="BE72" s="324"/>
      <c r="BF72" s="324"/>
      <c r="BG72" s="324"/>
      <c r="BH72" s="324"/>
      <c r="BI72" s="324"/>
      <c r="BJ72" s="324"/>
      <c r="BK72" s="324"/>
      <c r="BL72" s="324"/>
      <c r="BM72" s="324"/>
      <c r="BN72" s="324"/>
      <c r="BO72" s="324"/>
      <c r="BP72" s="324"/>
      <c r="BQ72" s="324"/>
      <c r="BR72" s="324"/>
      <c r="BS72" s="324"/>
      <c r="BT72" s="324"/>
      <c r="BU72" s="324"/>
      <c r="BV72" s="324"/>
      <c r="BW72" s="324"/>
      <c r="BX72" s="324"/>
      <c r="BY72" s="324"/>
      <c r="BZ72" s="324"/>
      <c r="CA72" s="324"/>
      <c r="CB72" s="324"/>
      <c r="CC72" s="324"/>
      <c r="CD72" s="324"/>
      <c r="CE72" s="324"/>
      <c r="CF72" s="324"/>
      <c r="CG72" s="324"/>
      <c r="CH72" s="324"/>
      <c r="CI72" s="324"/>
      <c r="CJ72" s="324"/>
      <c r="CK72" s="324"/>
      <c r="CL72" s="324"/>
    </row>
    <row r="73" spans="1:90" s="29" customFormat="1" ht="15" customHeight="1" x14ac:dyDescent="0.2">
      <c r="A73" s="659" t="s">
        <v>623</v>
      </c>
      <c r="B73" s="659"/>
      <c r="C73" s="659"/>
      <c r="D73" s="659"/>
      <c r="E73" s="659"/>
      <c r="F73" s="659"/>
      <c r="G73" s="659"/>
      <c r="H73" s="659"/>
      <c r="I73" s="659"/>
      <c r="J73" s="659"/>
      <c r="K73" s="659"/>
      <c r="L73" s="659"/>
      <c r="M73" s="659"/>
      <c r="N73" s="659"/>
      <c r="O73" s="659"/>
      <c r="P73" s="659"/>
      <c r="Q73" s="659"/>
      <c r="R73" s="659"/>
      <c r="S73" s="659"/>
      <c r="T73" s="659"/>
      <c r="U73" s="659"/>
      <c r="V73" s="659"/>
      <c r="W73" s="659"/>
      <c r="X73" s="659"/>
      <c r="Y73" s="659"/>
      <c r="Z73" s="659"/>
      <c r="AA73" s="659"/>
      <c r="AB73" s="659"/>
      <c r="AC73" s="659"/>
      <c r="AD73" s="659"/>
      <c r="AE73" s="659"/>
      <c r="AF73" s="659"/>
      <c r="AG73" s="659"/>
      <c r="AH73" s="659"/>
      <c r="AI73" s="659"/>
      <c r="AJ73" s="659"/>
      <c r="AK73" s="659"/>
      <c r="AL73" s="659"/>
      <c r="AM73" s="659"/>
      <c r="AN73" s="659"/>
      <c r="AO73" s="659"/>
      <c r="AP73" s="659"/>
      <c r="AQ73" s="659"/>
      <c r="AR73" s="659"/>
      <c r="AS73" s="659"/>
      <c r="AT73" s="659"/>
      <c r="AU73" s="659"/>
      <c r="AV73" s="659"/>
      <c r="AW73" s="659"/>
      <c r="AX73" s="659"/>
      <c r="AY73" s="659"/>
      <c r="AZ73" s="659"/>
      <c r="BA73" s="659"/>
      <c r="BB73" s="659"/>
      <c r="BC73" s="659"/>
      <c r="BD73" s="659"/>
      <c r="BE73" s="659"/>
      <c r="BF73" s="659"/>
      <c r="BG73" s="659"/>
      <c r="BH73" s="659"/>
      <c r="BI73" s="659"/>
      <c r="BJ73" s="659"/>
      <c r="BK73" s="659"/>
      <c r="BL73" s="659"/>
      <c r="BM73" s="659"/>
      <c r="BN73" s="659"/>
      <c r="BO73" s="659"/>
      <c r="BP73" s="659"/>
      <c r="BQ73" s="659"/>
      <c r="BR73" s="659"/>
      <c r="BS73" s="659"/>
      <c r="BT73" s="659"/>
      <c r="BU73" s="659"/>
      <c r="BV73" s="659"/>
      <c r="BW73" s="659"/>
      <c r="BX73" s="659"/>
      <c r="BY73" s="659"/>
      <c r="BZ73" s="659"/>
      <c r="CA73" s="27"/>
      <c r="CB73" s="27"/>
      <c r="CC73" s="27"/>
      <c r="CD73" s="27"/>
      <c r="CE73" s="27"/>
      <c r="CF73" s="27"/>
      <c r="CG73" s="27"/>
      <c r="CH73" s="27"/>
      <c r="CI73" s="27"/>
      <c r="CJ73" s="28"/>
    </row>
    <row r="74" spans="1:90" s="29" customFormat="1" ht="11.25" customHeight="1" x14ac:dyDescent="0.2">
      <c r="A74" s="67"/>
      <c r="B74" s="660" t="s">
        <v>158</v>
      </c>
      <c r="C74" s="660"/>
      <c r="D74" s="660"/>
      <c r="E74" s="660"/>
      <c r="F74" s="660"/>
      <c r="G74" s="660"/>
      <c r="H74" s="660"/>
      <c r="I74" s="660"/>
      <c r="J74" s="660"/>
      <c r="K74" s="660"/>
      <c r="L74" s="660"/>
      <c r="M74" s="660"/>
      <c r="N74" s="660"/>
      <c r="O74" s="660"/>
      <c r="P74" s="660"/>
      <c r="Q74" s="660"/>
      <c r="R74" s="660"/>
      <c r="S74" s="660"/>
      <c r="T74" s="660"/>
      <c r="U74" s="660"/>
      <c r="V74" s="660"/>
      <c r="W74" s="660"/>
      <c r="X74" s="660"/>
      <c r="Y74" s="660"/>
      <c r="Z74" s="660"/>
      <c r="AA74" s="660"/>
      <c r="AB74" s="660"/>
      <c r="AC74" s="660"/>
      <c r="AD74" s="660"/>
      <c r="AE74" s="660"/>
      <c r="AF74" s="660"/>
      <c r="AG74" s="660"/>
      <c r="AH74" s="660"/>
      <c r="AI74" s="660"/>
      <c r="AJ74" s="660"/>
      <c r="AK74" s="660"/>
      <c r="AL74" s="660"/>
      <c r="AM74" s="660"/>
      <c r="AN74" s="660"/>
      <c r="AO74" s="660"/>
      <c r="AP74" s="660"/>
      <c r="AQ74" s="660"/>
      <c r="AR74" s="660"/>
      <c r="AS74" s="660"/>
      <c r="AT74" s="660"/>
      <c r="AU74" s="660"/>
      <c r="AV74" s="660"/>
      <c r="AW74" s="660"/>
      <c r="AX74" s="660"/>
      <c r="AY74" s="660"/>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Z74" s="31"/>
      <c r="CA74" s="31"/>
      <c r="CB74" s="27"/>
      <c r="CC74" s="27"/>
      <c r="CD74" s="27"/>
      <c r="CE74" s="27"/>
      <c r="CF74" s="27"/>
      <c r="CG74" s="27"/>
      <c r="CH74" s="27"/>
      <c r="CI74" s="27"/>
      <c r="CJ74" s="28"/>
    </row>
    <row r="75" spans="1:90" s="29" customFormat="1" ht="0.75" customHeight="1" x14ac:dyDescent="0.2">
      <c r="A75" s="30"/>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Z75" s="31"/>
      <c r="CA75" s="31"/>
      <c r="CB75" s="27"/>
      <c r="CC75" s="27"/>
      <c r="CD75" s="27"/>
      <c r="CE75" s="27"/>
      <c r="CF75" s="27"/>
      <c r="CG75" s="27"/>
      <c r="CH75" s="27"/>
      <c r="CI75" s="27"/>
      <c r="CJ75" s="28"/>
    </row>
    <row r="76" spans="1:90" s="26" customFormat="1" ht="9" customHeight="1" x14ac:dyDescent="0.2">
      <c r="A76" s="42"/>
      <c r="B76" s="42"/>
      <c r="C76" s="42"/>
      <c r="D76" s="18"/>
      <c r="E76" s="10"/>
      <c r="F76" s="19"/>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row>
    <row r="77" spans="1:90" s="26" customFormat="1" ht="12.75" customHeight="1" x14ac:dyDescent="0.2">
      <c r="A77" s="10"/>
      <c r="B77" s="1032" t="s">
        <v>159</v>
      </c>
      <c r="C77" s="1033"/>
      <c r="D77" s="1033"/>
      <c r="E77" s="1033"/>
      <c r="F77" s="1033"/>
      <c r="G77" s="1033"/>
      <c r="H77" s="1033"/>
      <c r="I77" s="1033"/>
      <c r="J77" s="1033"/>
      <c r="K77" s="1033"/>
      <c r="L77" s="1033"/>
      <c r="M77" s="1033"/>
      <c r="N77" s="1044"/>
      <c r="O77" s="663" t="s">
        <v>160</v>
      </c>
      <c r="P77" s="663"/>
      <c r="Q77" s="663"/>
      <c r="R77" s="663"/>
      <c r="S77" s="663"/>
      <c r="T77" s="663"/>
      <c r="U77" s="663"/>
      <c r="V77" s="663"/>
      <c r="W77" s="663"/>
      <c r="X77" s="663"/>
      <c r="Y77" s="663"/>
      <c r="Z77" s="663"/>
      <c r="AA77" s="663"/>
      <c r="AB77" s="663"/>
      <c r="AC77" s="663"/>
      <c r="AD77" s="663"/>
      <c r="AE77" s="663"/>
      <c r="AF77" s="663"/>
      <c r="AG77" s="663"/>
      <c r="AH77" s="663"/>
      <c r="AI77" s="663"/>
      <c r="AJ77" s="662" t="s">
        <v>157</v>
      </c>
      <c r="AK77" s="663"/>
      <c r="AL77" s="663"/>
      <c r="AM77" s="663"/>
      <c r="AN77" s="663"/>
      <c r="AO77" s="663"/>
      <c r="AP77" s="663"/>
      <c r="AQ77" s="663"/>
      <c r="AR77" s="663"/>
      <c r="AS77" s="663"/>
      <c r="AT77" s="663"/>
      <c r="AU77" s="663"/>
      <c r="AV77" s="663"/>
      <c r="AW77" s="663"/>
      <c r="AX77" s="663"/>
      <c r="AY77" s="663"/>
      <c r="AZ77" s="664"/>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row>
    <row r="78" spans="1:90" s="26" customFormat="1" x14ac:dyDescent="0.2">
      <c r="A78" s="10"/>
      <c r="B78" s="1036"/>
      <c r="C78" s="1037"/>
      <c r="D78" s="1037"/>
      <c r="E78" s="1037"/>
      <c r="F78" s="1037"/>
      <c r="G78" s="1037"/>
      <c r="H78" s="1037"/>
      <c r="I78" s="1037"/>
      <c r="J78" s="1037"/>
      <c r="K78" s="1037"/>
      <c r="L78" s="1037"/>
      <c r="M78" s="1037"/>
      <c r="N78" s="1045"/>
      <c r="O78" s="666"/>
      <c r="P78" s="666"/>
      <c r="Q78" s="666"/>
      <c r="R78" s="666"/>
      <c r="S78" s="666"/>
      <c r="T78" s="666"/>
      <c r="U78" s="666"/>
      <c r="V78" s="666"/>
      <c r="W78" s="666"/>
      <c r="X78" s="666"/>
      <c r="Y78" s="666"/>
      <c r="Z78" s="666"/>
      <c r="AA78" s="666"/>
      <c r="AB78" s="666"/>
      <c r="AC78" s="666"/>
      <c r="AD78" s="666"/>
      <c r="AE78" s="666"/>
      <c r="AF78" s="666"/>
      <c r="AG78" s="666"/>
      <c r="AH78" s="666"/>
      <c r="AI78" s="666"/>
      <c r="AJ78" s="665"/>
      <c r="AK78" s="666"/>
      <c r="AL78" s="666"/>
      <c r="AM78" s="666"/>
      <c r="AN78" s="666"/>
      <c r="AO78" s="666"/>
      <c r="AP78" s="666"/>
      <c r="AQ78" s="666"/>
      <c r="AR78" s="666"/>
      <c r="AS78" s="666"/>
      <c r="AT78" s="666"/>
      <c r="AU78" s="666"/>
      <c r="AV78" s="666"/>
      <c r="AW78" s="666"/>
      <c r="AX78" s="666"/>
      <c r="AY78" s="666"/>
      <c r="AZ78" s="667"/>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row>
    <row r="79" spans="1:90" s="26" customFormat="1" x14ac:dyDescent="0.2">
      <c r="A79" s="10"/>
      <c r="B79" s="1152"/>
      <c r="C79" s="1009"/>
      <c r="D79" s="1009"/>
      <c r="E79" s="1009"/>
      <c r="F79" s="1009"/>
      <c r="G79" s="1009"/>
      <c r="H79" s="1009"/>
      <c r="I79" s="1009"/>
      <c r="J79" s="1009"/>
      <c r="K79" s="1009"/>
      <c r="L79" s="1009"/>
      <c r="M79" s="1009"/>
      <c r="N79" s="1153"/>
      <c r="O79" s="1009"/>
      <c r="P79" s="1009"/>
      <c r="Q79" s="1009"/>
      <c r="R79" s="1009"/>
      <c r="S79" s="1009"/>
      <c r="T79" s="1009"/>
      <c r="U79" s="1009"/>
      <c r="V79" s="1009"/>
      <c r="W79" s="1009"/>
      <c r="X79" s="1009"/>
      <c r="Y79" s="1009"/>
      <c r="Z79" s="1009"/>
      <c r="AA79" s="1009"/>
      <c r="AB79" s="1009"/>
      <c r="AC79" s="1009"/>
      <c r="AD79" s="1009"/>
      <c r="AE79" s="1009"/>
      <c r="AF79" s="1009"/>
      <c r="AG79" s="1009"/>
      <c r="AH79" s="1009"/>
      <c r="AI79" s="1009"/>
      <c r="AJ79" s="1020"/>
      <c r="AK79" s="1021"/>
      <c r="AL79" s="1021"/>
      <c r="AM79" s="1021"/>
      <c r="AN79" s="1021"/>
      <c r="AO79" s="1021"/>
      <c r="AP79" s="1021"/>
      <c r="AQ79" s="1021"/>
      <c r="AR79" s="1021"/>
      <c r="AS79" s="1021"/>
      <c r="AT79" s="1021"/>
      <c r="AU79" s="1021"/>
      <c r="AV79" s="1021"/>
      <c r="AW79" s="1021"/>
      <c r="AX79" s="1021"/>
      <c r="AY79" s="1021"/>
      <c r="AZ79" s="1022"/>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row>
    <row r="80" spans="1:90" s="26" customFormat="1" x14ac:dyDescent="0.2">
      <c r="A80" s="10"/>
      <c r="B80" s="1154"/>
      <c r="C80" s="1010"/>
      <c r="D80" s="1010"/>
      <c r="E80" s="1010"/>
      <c r="F80" s="1010"/>
      <c r="G80" s="1010"/>
      <c r="H80" s="1010"/>
      <c r="I80" s="1010"/>
      <c r="J80" s="1010"/>
      <c r="K80" s="1010"/>
      <c r="L80" s="1010"/>
      <c r="M80" s="1010"/>
      <c r="N80" s="1155"/>
      <c r="O80" s="1010"/>
      <c r="P80" s="1010"/>
      <c r="Q80" s="1010"/>
      <c r="R80" s="1010"/>
      <c r="S80" s="1010"/>
      <c r="T80" s="1010"/>
      <c r="U80" s="1010"/>
      <c r="V80" s="1010"/>
      <c r="W80" s="1010"/>
      <c r="X80" s="1010"/>
      <c r="Y80" s="1010"/>
      <c r="Z80" s="1010"/>
      <c r="AA80" s="1010"/>
      <c r="AB80" s="1010"/>
      <c r="AC80" s="1010"/>
      <c r="AD80" s="1010"/>
      <c r="AE80" s="1010"/>
      <c r="AF80" s="1010"/>
      <c r="AG80" s="1010"/>
      <c r="AH80" s="1010"/>
      <c r="AI80" s="1010"/>
      <c r="AJ80" s="1023"/>
      <c r="AK80" s="1024"/>
      <c r="AL80" s="1024"/>
      <c r="AM80" s="1024"/>
      <c r="AN80" s="1024"/>
      <c r="AO80" s="1024"/>
      <c r="AP80" s="1024"/>
      <c r="AQ80" s="1024"/>
      <c r="AR80" s="1024"/>
      <c r="AS80" s="1024"/>
      <c r="AT80" s="1024"/>
      <c r="AU80" s="1024"/>
      <c r="AV80" s="1024"/>
      <c r="AW80" s="1024"/>
      <c r="AX80" s="1024"/>
      <c r="AY80" s="1024"/>
      <c r="AZ80" s="1025"/>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row>
    <row r="81" spans="1:90" s="26" customFormat="1" x14ac:dyDescent="0.2">
      <c r="A81" s="10"/>
      <c r="B81" s="1011"/>
      <c r="C81" s="1011"/>
      <c r="D81" s="1011"/>
      <c r="E81" s="1011"/>
      <c r="F81" s="1011"/>
      <c r="G81" s="1011"/>
      <c r="H81" s="1011"/>
      <c r="I81" s="1011"/>
      <c r="J81" s="1011"/>
      <c r="K81" s="1011"/>
      <c r="L81" s="1011"/>
      <c r="M81" s="1011"/>
      <c r="N81" s="1011"/>
      <c r="O81" s="1009"/>
      <c r="P81" s="1009"/>
      <c r="Q81" s="1009"/>
      <c r="R81" s="1009"/>
      <c r="S81" s="1009"/>
      <c r="T81" s="1009"/>
      <c r="U81" s="1009"/>
      <c r="V81" s="1009"/>
      <c r="W81" s="1009"/>
      <c r="X81" s="1009"/>
      <c r="Y81" s="1009"/>
      <c r="Z81" s="1009"/>
      <c r="AA81" s="1009"/>
      <c r="AB81" s="1009"/>
      <c r="AC81" s="1009"/>
      <c r="AD81" s="1009"/>
      <c r="AE81" s="1009"/>
      <c r="AF81" s="1009"/>
      <c r="AG81" s="1009"/>
      <c r="AH81" s="1009"/>
      <c r="AI81" s="1009"/>
      <c r="AJ81" s="1020"/>
      <c r="AK81" s="1021"/>
      <c r="AL81" s="1021"/>
      <c r="AM81" s="1021"/>
      <c r="AN81" s="1021"/>
      <c r="AO81" s="1021"/>
      <c r="AP81" s="1021"/>
      <c r="AQ81" s="1021"/>
      <c r="AR81" s="1021"/>
      <c r="AS81" s="1021"/>
      <c r="AT81" s="1021"/>
      <c r="AU81" s="1021"/>
      <c r="AV81" s="1021"/>
      <c r="AW81" s="1021"/>
      <c r="AX81" s="1021"/>
      <c r="AY81" s="1021"/>
      <c r="AZ81" s="1022"/>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row>
    <row r="82" spans="1:90" s="26" customFormat="1" x14ac:dyDescent="0.2">
      <c r="A82" s="10"/>
      <c r="B82" s="1011"/>
      <c r="C82" s="1011"/>
      <c r="D82" s="1011"/>
      <c r="E82" s="1011"/>
      <c r="F82" s="1011"/>
      <c r="G82" s="1011"/>
      <c r="H82" s="1011"/>
      <c r="I82" s="1011"/>
      <c r="J82" s="1011"/>
      <c r="K82" s="1011"/>
      <c r="L82" s="1011"/>
      <c r="M82" s="1011"/>
      <c r="N82" s="1011"/>
      <c r="O82" s="1010"/>
      <c r="P82" s="1010"/>
      <c r="Q82" s="1010"/>
      <c r="R82" s="1010"/>
      <c r="S82" s="1010"/>
      <c r="T82" s="1010"/>
      <c r="U82" s="1010"/>
      <c r="V82" s="1010"/>
      <c r="W82" s="1010"/>
      <c r="X82" s="1010"/>
      <c r="Y82" s="1010"/>
      <c r="Z82" s="1010"/>
      <c r="AA82" s="1010"/>
      <c r="AB82" s="1010"/>
      <c r="AC82" s="1010"/>
      <c r="AD82" s="1010"/>
      <c r="AE82" s="1010"/>
      <c r="AF82" s="1010"/>
      <c r="AG82" s="1010"/>
      <c r="AH82" s="1010"/>
      <c r="AI82" s="1010"/>
      <c r="AJ82" s="1023"/>
      <c r="AK82" s="1024"/>
      <c r="AL82" s="1024"/>
      <c r="AM82" s="1024"/>
      <c r="AN82" s="1024"/>
      <c r="AO82" s="1024"/>
      <c r="AP82" s="1024"/>
      <c r="AQ82" s="1024"/>
      <c r="AR82" s="1024"/>
      <c r="AS82" s="1024"/>
      <c r="AT82" s="1024"/>
      <c r="AU82" s="1024"/>
      <c r="AV82" s="1024"/>
      <c r="AW82" s="1024"/>
      <c r="AX82" s="1024"/>
      <c r="AY82" s="1024"/>
      <c r="AZ82" s="1025"/>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row>
    <row r="83" spans="1:90" s="26" customFormat="1" x14ac:dyDescent="0.2">
      <c r="A83" s="10"/>
      <c r="B83" s="1011"/>
      <c r="C83" s="1011"/>
      <c r="D83" s="1011"/>
      <c r="E83" s="1011"/>
      <c r="F83" s="1011"/>
      <c r="G83" s="1011"/>
      <c r="H83" s="1011"/>
      <c r="I83" s="1011"/>
      <c r="J83" s="1011"/>
      <c r="K83" s="1011"/>
      <c r="L83" s="1011"/>
      <c r="M83" s="1011"/>
      <c r="N83" s="1011"/>
      <c r="O83" s="1009"/>
      <c r="P83" s="1009"/>
      <c r="Q83" s="1009"/>
      <c r="R83" s="1009"/>
      <c r="S83" s="1009"/>
      <c r="T83" s="1009"/>
      <c r="U83" s="1009"/>
      <c r="V83" s="1009"/>
      <c r="W83" s="1009"/>
      <c r="X83" s="1009"/>
      <c r="Y83" s="1009"/>
      <c r="Z83" s="1009"/>
      <c r="AA83" s="1009"/>
      <c r="AB83" s="1009"/>
      <c r="AC83" s="1009"/>
      <c r="AD83" s="1009"/>
      <c r="AE83" s="1009"/>
      <c r="AF83" s="1009"/>
      <c r="AG83" s="1009"/>
      <c r="AH83" s="1009"/>
      <c r="AI83" s="1009"/>
      <c r="AJ83" s="1020"/>
      <c r="AK83" s="1021"/>
      <c r="AL83" s="1021"/>
      <c r="AM83" s="1021"/>
      <c r="AN83" s="1021"/>
      <c r="AO83" s="1021"/>
      <c r="AP83" s="1021"/>
      <c r="AQ83" s="1021"/>
      <c r="AR83" s="1021"/>
      <c r="AS83" s="1021"/>
      <c r="AT83" s="1021"/>
      <c r="AU83" s="1021"/>
      <c r="AV83" s="1021"/>
      <c r="AW83" s="1021"/>
      <c r="AX83" s="1021"/>
      <c r="AY83" s="1021"/>
      <c r="AZ83" s="1022"/>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row>
    <row r="84" spans="1:90" s="26" customFormat="1" x14ac:dyDescent="0.2">
      <c r="A84" s="10"/>
      <c r="B84" s="1011"/>
      <c r="C84" s="1011"/>
      <c r="D84" s="1011"/>
      <c r="E84" s="1011"/>
      <c r="F84" s="1011"/>
      <c r="G84" s="1011"/>
      <c r="H84" s="1011"/>
      <c r="I84" s="1011"/>
      <c r="J84" s="1011"/>
      <c r="K84" s="1011"/>
      <c r="L84" s="1011"/>
      <c r="M84" s="1011"/>
      <c r="N84" s="1011"/>
      <c r="O84" s="1010"/>
      <c r="P84" s="1010"/>
      <c r="Q84" s="1010"/>
      <c r="R84" s="1010"/>
      <c r="S84" s="1010"/>
      <c r="T84" s="1010"/>
      <c r="U84" s="1010"/>
      <c r="V84" s="1010"/>
      <c r="W84" s="1010"/>
      <c r="X84" s="1010"/>
      <c r="Y84" s="1010"/>
      <c r="Z84" s="1010"/>
      <c r="AA84" s="1010"/>
      <c r="AB84" s="1010"/>
      <c r="AC84" s="1010"/>
      <c r="AD84" s="1010"/>
      <c r="AE84" s="1010"/>
      <c r="AF84" s="1010"/>
      <c r="AG84" s="1010"/>
      <c r="AH84" s="1010"/>
      <c r="AI84" s="1010"/>
      <c r="AJ84" s="1023"/>
      <c r="AK84" s="1024"/>
      <c r="AL84" s="1024"/>
      <c r="AM84" s="1024"/>
      <c r="AN84" s="1024"/>
      <c r="AO84" s="1024"/>
      <c r="AP84" s="1024"/>
      <c r="AQ84" s="1024"/>
      <c r="AR84" s="1024"/>
      <c r="AS84" s="1024"/>
      <c r="AT84" s="1024"/>
      <c r="AU84" s="1024"/>
      <c r="AV84" s="1024"/>
      <c r="AW84" s="1024"/>
      <c r="AX84" s="1024"/>
      <c r="AY84" s="1024"/>
      <c r="AZ84" s="1025"/>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row>
    <row r="85" spans="1:90" s="26" customFormat="1" x14ac:dyDescent="0.2">
      <c r="A85" s="10"/>
      <c r="B85" s="1011"/>
      <c r="C85" s="1011"/>
      <c r="D85" s="1011"/>
      <c r="E85" s="1011"/>
      <c r="F85" s="1011"/>
      <c r="G85" s="1011"/>
      <c r="H85" s="1011"/>
      <c r="I85" s="1011"/>
      <c r="J85" s="1011"/>
      <c r="K85" s="1011"/>
      <c r="L85" s="1011"/>
      <c r="M85" s="1011"/>
      <c r="N85" s="1011"/>
      <c r="O85" s="1009"/>
      <c r="P85" s="1009"/>
      <c r="Q85" s="1009"/>
      <c r="R85" s="1009"/>
      <c r="S85" s="1009"/>
      <c r="T85" s="1009"/>
      <c r="U85" s="1009"/>
      <c r="V85" s="1009"/>
      <c r="W85" s="1009"/>
      <c r="X85" s="1009"/>
      <c r="Y85" s="1009"/>
      <c r="Z85" s="1009"/>
      <c r="AA85" s="1009"/>
      <c r="AB85" s="1009"/>
      <c r="AC85" s="1009"/>
      <c r="AD85" s="1009"/>
      <c r="AE85" s="1009"/>
      <c r="AF85" s="1009"/>
      <c r="AG85" s="1009"/>
      <c r="AH85" s="1009"/>
      <c r="AI85" s="1009"/>
      <c r="AJ85" s="1020"/>
      <c r="AK85" s="1021"/>
      <c r="AL85" s="1021"/>
      <c r="AM85" s="1021"/>
      <c r="AN85" s="1021"/>
      <c r="AO85" s="1021"/>
      <c r="AP85" s="1021"/>
      <c r="AQ85" s="1021"/>
      <c r="AR85" s="1021"/>
      <c r="AS85" s="1021"/>
      <c r="AT85" s="1021"/>
      <c r="AU85" s="1021"/>
      <c r="AV85" s="1021"/>
      <c r="AW85" s="1021"/>
      <c r="AX85" s="1021"/>
      <c r="AY85" s="1021"/>
      <c r="AZ85" s="1022"/>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row>
    <row r="86" spans="1:90" s="26" customFormat="1" x14ac:dyDescent="0.2">
      <c r="A86" s="10"/>
      <c r="B86" s="1011"/>
      <c r="C86" s="1011"/>
      <c r="D86" s="1011"/>
      <c r="E86" s="1011"/>
      <c r="F86" s="1011"/>
      <c r="G86" s="1011"/>
      <c r="H86" s="1011"/>
      <c r="I86" s="1011"/>
      <c r="J86" s="1011"/>
      <c r="K86" s="1011"/>
      <c r="L86" s="1011"/>
      <c r="M86" s="1011"/>
      <c r="N86" s="1011"/>
      <c r="O86" s="1010"/>
      <c r="P86" s="1010"/>
      <c r="Q86" s="1010"/>
      <c r="R86" s="1010"/>
      <c r="S86" s="1010"/>
      <c r="T86" s="1010"/>
      <c r="U86" s="1010"/>
      <c r="V86" s="1010"/>
      <c r="W86" s="1010"/>
      <c r="X86" s="1010"/>
      <c r="Y86" s="1010"/>
      <c r="Z86" s="1010"/>
      <c r="AA86" s="1010"/>
      <c r="AB86" s="1010"/>
      <c r="AC86" s="1010"/>
      <c r="AD86" s="1010"/>
      <c r="AE86" s="1010"/>
      <c r="AF86" s="1010"/>
      <c r="AG86" s="1010"/>
      <c r="AH86" s="1010"/>
      <c r="AI86" s="1010"/>
      <c r="AJ86" s="1023"/>
      <c r="AK86" s="1024"/>
      <c r="AL86" s="1024"/>
      <c r="AM86" s="1024"/>
      <c r="AN86" s="1024"/>
      <c r="AO86" s="1024"/>
      <c r="AP86" s="1024"/>
      <c r="AQ86" s="1024"/>
      <c r="AR86" s="1024"/>
      <c r="AS86" s="1024"/>
      <c r="AT86" s="1024"/>
      <c r="AU86" s="1024"/>
      <c r="AV86" s="1024"/>
      <c r="AW86" s="1024"/>
      <c r="AX86" s="1024"/>
      <c r="AY86" s="1024"/>
      <c r="AZ86" s="1025"/>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row>
    <row r="87" spans="1:90" s="26" customFormat="1" x14ac:dyDescent="0.2">
      <c r="A87" s="10"/>
      <c r="B87" s="1011"/>
      <c r="C87" s="1011"/>
      <c r="D87" s="1011"/>
      <c r="E87" s="1011"/>
      <c r="F87" s="1011"/>
      <c r="G87" s="1011"/>
      <c r="H87" s="1011"/>
      <c r="I87" s="1011"/>
      <c r="J87" s="1011"/>
      <c r="K87" s="1011"/>
      <c r="L87" s="1011"/>
      <c r="M87" s="1011"/>
      <c r="N87" s="1011"/>
      <c r="O87" s="1009"/>
      <c r="P87" s="1009"/>
      <c r="Q87" s="1009"/>
      <c r="R87" s="1009"/>
      <c r="S87" s="1009"/>
      <c r="T87" s="1009"/>
      <c r="U87" s="1009"/>
      <c r="V87" s="1009"/>
      <c r="W87" s="1009"/>
      <c r="X87" s="1009"/>
      <c r="Y87" s="1009"/>
      <c r="Z87" s="1009"/>
      <c r="AA87" s="1009"/>
      <c r="AB87" s="1009"/>
      <c r="AC87" s="1009"/>
      <c r="AD87" s="1009"/>
      <c r="AE87" s="1009"/>
      <c r="AF87" s="1009"/>
      <c r="AG87" s="1009"/>
      <c r="AH87" s="1009"/>
      <c r="AI87" s="1009"/>
      <c r="AJ87" s="1020"/>
      <c r="AK87" s="1021"/>
      <c r="AL87" s="1021"/>
      <c r="AM87" s="1021"/>
      <c r="AN87" s="1021"/>
      <c r="AO87" s="1021"/>
      <c r="AP87" s="1021"/>
      <c r="AQ87" s="1021"/>
      <c r="AR87" s="1021"/>
      <c r="AS87" s="1021"/>
      <c r="AT87" s="1021"/>
      <c r="AU87" s="1021"/>
      <c r="AV87" s="1021"/>
      <c r="AW87" s="1021"/>
      <c r="AX87" s="1021"/>
      <c r="AY87" s="1021"/>
      <c r="AZ87" s="1022"/>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row>
    <row r="88" spans="1:90" s="26" customFormat="1" x14ac:dyDescent="0.2">
      <c r="A88" s="10"/>
      <c r="B88" s="1011"/>
      <c r="C88" s="1011"/>
      <c r="D88" s="1011"/>
      <c r="E88" s="1011"/>
      <c r="F88" s="1011"/>
      <c r="G88" s="1011"/>
      <c r="H88" s="1011"/>
      <c r="I88" s="1011"/>
      <c r="J88" s="1011"/>
      <c r="K88" s="1011"/>
      <c r="L88" s="1011"/>
      <c r="M88" s="1011"/>
      <c r="N88" s="1011"/>
      <c r="O88" s="1010"/>
      <c r="P88" s="1010"/>
      <c r="Q88" s="1010"/>
      <c r="R88" s="1010"/>
      <c r="S88" s="1010"/>
      <c r="T88" s="1010"/>
      <c r="U88" s="1010"/>
      <c r="V88" s="1010"/>
      <c r="W88" s="1010"/>
      <c r="X88" s="1010"/>
      <c r="Y88" s="1010"/>
      <c r="Z88" s="1010"/>
      <c r="AA88" s="1010"/>
      <c r="AB88" s="1010"/>
      <c r="AC88" s="1010"/>
      <c r="AD88" s="1010"/>
      <c r="AE88" s="1010"/>
      <c r="AF88" s="1010"/>
      <c r="AG88" s="1010"/>
      <c r="AH88" s="1010"/>
      <c r="AI88" s="1010"/>
      <c r="AJ88" s="1023"/>
      <c r="AK88" s="1024"/>
      <c r="AL88" s="1024"/>
      <c r="AM88" s="1024"/>
      <c r="AN88" s="1024"/>
      <c r="AO88" s="1024"/>
      <c r="AP88" s="1024"/>
      <c r="AQ88" s="1024"/>
      <c r="AR88" s="1024"/>
      <c r="AS88" s="1024"/>
      <c r="AT88" s="1024"/>
      <c r="AU88" s="1024"/>
      <c r="AV88" s="1024"/>
      <c r="AW88" s="1024"/>
      <c r="AX88" s="1024"/>
      <c r="AY88" s="1024"/>
      <c r="AZ88" s="1025"/>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row>
    <row r="89" spans="1:90" s="26" customFormat="1" ht="18" customHeight="1" x14ac:dyDescent="0.2">
      <c r="A89" s="10"/>
      <c r="B89" s="1157"/>
      <c r="C89" s="1157"/>
      <c r="D89" s="1157"/>
      <c r="E89" s="1157"/>
      <c r="F89" s="1157"/>
      <c r="G89" s="1157"/>
      <c r="H89" s="1157"/>
      <c r="I89" s="1157"/>
      <c r="J89" s="1157"/>
      <c r="K89" s="1157"/>
      <c r="L89" s="1157"/>
      <c r="M89" s="1157"/>
      <c r="N89" s="1157"/>
      <c r="O89" s="1161" t="s">
        <v>148</v>
      </c>
      <c r="P89" s="1161"/>
      <c r="Q89" s="1161"/>
      <c r="R89" s="1161"/>
      <c r="S89" s="1161"/>
      <c r="T89" s="1161"/>
      <c r="U89" s="1161"/>
      <c r="V89" s="1161"/>
      <c r="W89" s="1161"/>
      <c r="X89" s="1161"/>
      <c r="Y89" s="1161"/>
      <c r="Z89" s="1161"/>
      <c r="AA89" s="1161"/>
      <c r="AB89" s="1161"/>
      <c r="AC89" s="1161"/>
      <c r="AD89" s="1161"/>
      <c r="AE89" s="1161"/>
      <c r="AF89" s="1161"/>
      <c r="AG89" s="1161"/>
      <c r="AH89" s="1161"/>
      <c r="AI89" s="1162"/>
      <c r="AJ89" s="1158">
        <f>SUM(AJ79:AZ88)</f>
        <v>0</v>
      </c>
      <c r="AK89" s="1159"/>
      <c r="AL89" s="1159"/>
      <c r="AM89" s="1159"/>
      <c r="AN89" s="1159"/>
      <c r="AO89" s="1159"/>
      <c r="AP89" s="1159"/>
      <c r="AQ89" s="1159"/>
      <c r="AR89" s="1159"/>
      <c r="AS89" s="1159"/>
      <c r="AT89" s="1159"/>
      <c r="AU89" s="1159"/>
      <c r="AV89" s="1159"/>
      <c r="AW89" s="1159"/>
      <c r="AX89" s="1159"/>
      <c r="AY89" s="1159"/>
      <c r="AZ89" s="116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row>
    <row r="90" spans="1:90" s="26" customForma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row>
    <row r="91" spans="1:90" s="29" customFormat="1" ht="15" customHeight="1" x14ac:dyDescent="0.2">
      <c r="A91" s="659" t="s">
        <v>624</v>
      </c>
      <c r="B91" s="659"/>
      <c r="C91" s="659"/>
      <c r="D91" s="659"/>
      <c r="E91" s="659"/>
      <c r="F91" s="659"/>
      <c r="G91" s="659"/>
      <c r="H91" s="659"/>
      <c r="I91" s="659"/>
      <c r="J91" s="659"/>
      <c r="K91" s="659"/>
      <c r="L91" s="659"/>
      <c r="M91" s="659"/>
      <c r="N91" s="659"/>
      <c r="O91" s="659"/>
      <c r="P91" s="659"/>
      <c r="Q91" s="659"/>
      <c r="R91" s="659"/>
      <c r="S91" s="659"/>
      <c r="T91" s="659"/>
      <c r="U91" s="659"/>
      <c r="V91" s="659"/>
      <c r="W91" s="659"/>
      <c r="X91" s="659"/>
      <c r="Y91" s="659"/>
      <c r="Z91" s="659"/>
      <c r="AA91" s="659"/>
      <c r="AB91" s="659"/>
      <c r="AC91" s="659"/>
      <c r="AD91" s="659"/>
      <c r="AE91" s="659"/>
      <c r="AF91" s="659"/>
      <c r="AG91" s="659"/>
      <c r="AH91" s="659"/>
      <c r="AI91" s="659"/>
      <c r="AJ91" s="659"/>
      <c r="AK91" s="659"/>
      <c r="AL91" s="659"/>
      <c r="AM91" s="659"/>
      <c r="AN91" s="659"/>
      <c r="AO91" s="659"/>
      <c r="AP91" s="659"/>
      <c r="AQ91" s="659"/>
      <c r="AR91" s="659"/>
      <c r="AS91" s="659"/>
      <c r="AT91" s="659"/>
      <c r="AU91" s="659"/>
      <c r="AV91" s="659"/>
      <c r="AW91" s="659"/>
      <c r="AX91" s="659"/>
      <c r="AY91" s="659"/>
      <c r="AZ91" s="659"/>
      <c r="BA91" s="659"/>
      <c r="BB91" s="659"/>
      <c r="BC91" s="659"/>
      <c r="BD91" s="659"/>
      <c r="BE91" s="659"/>
      <c r="BF91" s="659"/>
      <c r="BG91" s="659"/>
      <c r="BH91" s="659"/>
      <c r="BI91" s="659"/>
      <c r="BJ91" s="659"/>
      <c r="BK91" s="659"/>
      <c r="BL91" s="659"/>
      <c r="BM91" s="659"/>
      <c r="BN91" s="659"/>
      <c r="BO91" s="659"/>
      <c r="BP91" s="659"/>
      <c r="BQ91" s="659"/>
      <c r="BR91" s="659"/>
      <c r="BS91" s="659"/>
      <c r="BT91" s="659"/>
      <c r="BU91" s="659"/>
      <c r="BV91" s="659"/>
      <c r="BW91" s="659"/>
      <c r="BX91" s="659"/>
      <c r="BY91" s="659"/>
      <c r="BZ91" s="659"/>
      <c r="CA91" s="27"/>
      <c r="CB91" s="27"/>
      <c r="CC91" s="27"/>
      <c r="CD91" s="27"/>
      <c r="CE91" s="27"/>
      <c r="CF91" s="27"/>
      <c r="CG91" s="27"/>
      <c r="CH91" s="27"/>
      <c r="CI91" s="27"/>
      <c r="CJ91" s="28"/>
    </row>
    <row r="92" spans="1:90" s="29" customFormat="1" ht="15" customHeight="1" x14ac:dyDescent="0.2">
      <c r="A92" s="67"/>
      <c r="B92" s="660" t="s">
        <v>161</v>
      </c>
      <c r="C92" s="660"/>
      <c r="D92" s="660"/>
      <c r="E92" s="660"/>
      <c r="F92" s="660"/>
      <c r="G92" s="660"/>
      <c r="H92" s="660"/>
      <c r="I92" s="660"/>
      <c r="J92" s="660"/>
      <c r="K92" s="660"/>
      <c r="L92" s="660"/>
      <c r="M92" s="660"/>
      <c r="N92" s="660"/>
      <c r="O92" s="660"/>
      <c r="P92" s="660"/>
      <c r="Q92" s="660"/>
      <c r="R92" s="660"/>
      <c r="S92" s="660"/>
      <c r="T92" s="660"/>
      <c r="U92" s="660"/>
      <c r="V92" s="660"/>
      <c r="W92" s="660"/>
      <c r="X92" s="660"/>
      <c r="Y92" s="660"/>
      <c r="Z92" s="660"/>
      <c r="AA92" s="660"/>
      <c r="AB92" s="660"/>
      <c r="AC92" s="660"/>
      <c r="AD92" s="660"/>
      <c r="AE92" s="660"/>
      <c r="AF92" s="660"/>
      <c r="AG92" s="660"/>
      <c r="AH92" s="660"/>
      <c r="AI92" s="660"/>
      <c r="AJ92" s="660"/>
      <c r="AK92" s="660"/>
      <c r="AL92" s="660"/>
      <c r="AM92" s="660"/>
      <c r="AN92" s="660"/>
      <c r="AO92" s="660"/>
      <c r="AP92" s="660"/>
      <c r="AQ92" s="660"/>
      <c r="AR92" s="660"/>
      <c r="AS92" s="660"/>
      <c r="AT92" s="660"/>
      <c r="AU92" s="660"/>
      <c r="AV92" s="660"/>
      <c r="AW92" s="660"/>
      <c r="AX92" s="660"/>
      <c r="AY92" s="660"/>
      <c r="AZ92" s="660"/>
      <c r="BA92" s="660"/>
      <c r="BB92" s="660"/>
      <c r="BC92" s="660"/>
      <c r="BD92" s="660"/>
      <c r="BE92" s="68"/>
      <c r="BF92" s="68"/>
      <c r="BG92" s="68"/>
      <c r="BH92" s="68"/>
      <c r="BI92" s="68"/>
      <c r="BJ92" s="68"/>
      <c r="BK92" s="68"/>
      <c r="BL92" s="68"/>
      <c r="BM92" s="68"/>
      <c r="BN92" s="68"/>
      <c r="BO92" s="68"/>
      <c r="BP92" s="68"/>
      <c r="BQ92" s="68"/>
      <c r="BR92" s="68"/>
      <c r="BS92" s="68"/>
      <c r="BT92" s="68"/>
      <c r="BU92" s="68"/>
      <c r="BV92" s="68"/>
      <c r="BY92" s="31"/>
      <c r="BZ92" s="31"/>
      <c r="CA92" s="31"/>
      <c r="CB92" s="27"/>
      <c r="CC92" s="27"/>
      <c r="CD92" s="27"/>
      <c r="CE92" s="27"/>
      <c r="CF92" s="27"/>
      <c r="CG92" s="27"/>
      <c r="CH92" s="27"/>
      <c r="CI92" s="27"/>
      <c r="CJ92" s="28"/>
    </row>
    <row r="93" spans="1:90" s="29" customFormat="1" ht="6.75" customHeight="1" x14ac:dyDescent="0.2">
      <c r="A93" s="67"/>
      <c r="B93" s="660"/>
      <c r="C93" s="660"/>
      <c r="D93" s="660"/>
      <c r="E93" s="660"/>
      <c r="F93" s="660"/>
      <c r="G93" s="660"/>
      <c r="H93" s="660"/>
      <c r="I93" s="660"/>
      <c r="J93" s="660"/>
      <c r="K93" s="660"/>
      <c r="L93" s="660"/>
      <c r="M93" s="660"/>
      <c r="N93" s="660"/>
      <c r="O93" s="660"/>
      <c r="P93" s="660"/>
      <c r="Q93" s="660"/>
      <c r="R93" s="660"/>
      <c r="S93" s="660"/>
      <c r="T93" s="660"/>
      <c r="U93" s="660"/>
      <c r="V93" s="660"/>
      <c r="W93" s="660"/>
      <c r="X93" s="660"/>
      <c r="Y93" s="660"/>
      <c r="Z93" s="660"/>
      <c r="AA93" s="660"/>
      <c r="AB93" s="660"/>
      <c r="AC93" s="660"/>
      <c r="AD93" s="660"/>
      <c r="AE93" s="660"/>
      <c r="AF93" s="660"/>
      <c r="AG93" s="660"/>
      <c r="AH93" s="660"/>
      <c r="AI93" s="660"/>
      <c r="AJ93" s="660"/>
      <c r="AK93" s="660"/>
      <c r="AL93" s="660"/>
      <c r="AM93" s="660"/>
      <c r="AN93" s="660"/>
      <c r="AO93" s="660"/>
      <c r="AP93" s="660"/>
      <c r="AQ93" s="660"/>
      <c r="AR93" s="660"/>
      <c r="AS93" s="660"/>
      <c r="AT93" s="660"/>
      <c r="AU93" s="660"/>
      <c r="AV93" s="660"/>
      <c r="AW93" s="660"/>
      <c r="AX93" s="660"/>
      <c r="AY93" s="660"/>
      <c r="AZ93" s="660"/>
      <c r="BA93" s="660"/>
      <c r="BB93" s="660"/>
      <c r="BC93" s="660"/>
      <c r="BD93" s="660"/>
      <c r="BE93" s="68"/>
      <c r="BF93" s="68"/>
      <c r="BG93" s="68"/>
      <c r="BH93" s="68"/>
      <c r="BI93" s="68"/>
      <c r="BJ93" s="68"/>
      <c r="BK93" s="68"/>
      <c r="BL93" s="68"/>
      <c r="BM93" s="68"/>
      <c r="BN93" s="68"/>
      <c r="BO93" s="68"/>
      <c r="BP93" s="68"/>
      <c r="BQ93" s="68"/>
      <c r="BR93" s="68"/>
      <c r="BS93" s="68"/>
      <c r="BT93" s="68"/>
      <c r="BU93" s="68"/>
      <c r="BV93" s="68"/>
      <c r="BY93" s="31"/>
      <c r="BZ93" s="31"/>
      <c r="CA93" s="31"/>
      <c r="CB93" s="27"/>
      <c r="CC93" s="27"/>
      <c r="CD93" s="27"/>
      <c r="CE93" s="27"/>
      <c r="CF93" s="27"/>
      <c r="CG93" s="27"/>
      <c r="CH93" s="27"/>
      <c r="CI93" s="27"/>
      <c r="CJ93" s="28"/>
    </row>
    <row r="94" spans="1:90" s="26" customFormat="1" ht="9.9499999999999993"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row>
    <row r="95" spans="1:90" s="26" customFormat="1" ht="15" customHeight="1" x14ac:dyDescent="0.2">
      <c r="A95" s="10"/>
      <c r="B95" s="668" t="s">
        <v>149</v>
      </c>
      <c r="C95" s="668"/>
      <c r="D95" s="668"/>
      <c r="E95" s="668"/>
      <c r="F95" s="668"/>
      <c r="G95" s="668"/>
      <c r="H95" s="668"/>
      <c r="I95" s="668"/>
      <c r="J95" s="668"/>
      <c r="K95" s="668"/>
      <c r="L95" s="668"/>
      <c r="M95" s="668"/>
      <c r="N95" s="1075" t="s">
        <v>157</v>
      </c>
      <c r="O95" s="1075"/>
      <c r="P95" s="1075"/>
      <c r="Q95" s="1075"/>
      <c r="R95" s="1075"/>
      <c r="S95" s="1075"/>
      <c r="T95" s="1075"/>
      <c r="U95" s="1075"/>
      <c r="V95" s="1075"/>
      <c r="W95" s="1075"/>
      <c r="X95" s="1075"/>
      <c r="Y95" s="1075" t="s">
        <v>151</v>
      </c>
      <c r="Z95" s="1075"/>
      <c r="AA95" s="1075"/>
      <c r="AB95" s="1075"/>
      <c r="AC95" s="1075"/>
      <c r="AD95" s="1075"/>
      <c r="AE95" s="1075"/>
      <c r="AF95" s="1075"/>
      <c r="AG95" s="1075"/>
      <c r="AH95" s="1075"/>
      <c r="AI95" s="1075"/>
      <c r="AJ95" s="1075" t="s">
        <v>162</v>
      </c>
      <c r="AK95" s="1075"/>
      <c r="AL95" s="1075"/>
      <c r="AM95" s="1075"/>
      <c r="AN95" s="1075"/>
      <c r="AO95" s="1075"/>
      <c r="AP95" s="1075"/>
      <c r="AQ95" s="1075"/>
      <c r="AR95" s="1075"/>
      <c r="AS95" s="1075"/>
      <c r="AT95" s="1075"/>
      <c r="AU95" s="1075"/>
      <c r="AV95" s="1075"/>
      <c r="AW95" s="1075"/>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row>
    <row r="96" spans="1:90" s="26" customFormat="1" ht="15" customHeight="1" x14ac:dyDescent="0.2">
      <c r="A96" s="10"/>
      <c r="B96" s="668"/>
      <c r="C96" s="668"/>
      <c r="D96" s="668"/>
      <c r="E96" s="668"/>
      <c r="F96" s="668"/>
      <c r="G96" s="668"/>
      <c r="H96" s="668"/>
      <c r="I96" s="668"/>
      <c r="J96" s="668"/>
      <c r="K96" s="668"/>
      <c r="L96" s="668"/>
      <c r="M96" s="668"/>
      <c r="N96" s="1075"/>
      <c r="O96" s="1075"/>
      <c r="P96" s="1075"/>
      <c r="Q96" s="1075"/>
      <c r="R96" s="1075"/>
      <c r="S96" s="1075"/>
      <c r="T96" s="1075"/>
      <c r="U96" s="1075"/>
      <c r="V96" s="1075"/>
      <c r="W96" s="1075"/>
      <c r="X96" s="1075"/>
      <c r="Y96" s="1075"/>
      <c r="Z96" s="1075"/>
      <c r="AA96" s="1075"/>
      <c r="AB96" s="1075"/>
      <c r="AC96" s="1075"/>
      <c r="AD96" s="1075"/>
      <c r="AE96" s="1075"/>
      <c r="AF96" s="1075"/>
      <c r="AG96" s="1075"/>
      <c r="AH96" s="1075"/>
      <c r="AI96" s="1075"/>
      <c r="AJ96" s="1075"/>
      <c r="AK96" s="1075"/>
      <c r="AL96" s="1075"/>
      <c r="AM96" s="1075"/>
      <c r="AN96" s="1075"/>
      <c r="AO96" s="1075"/>
      <c r="AP96" s="1075"/>
      <c r="AQ96" s="1075"/>
      <c r="AR96" s="1075"/>
      <c r="AS96" s="1075"/>
      <c r="AT96" s="1075"/>
      <c r="AU96" s="1075"/>
      <c r="AV96" s="1075"/>
      <c r="AW96" s="1075"/>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row>
    <row r="97" spans="1:90" s="26" customFormat="1" ht="15" customHeight="1" x14ac:dyDescent="0.2">
      <c r="A97" s="10"/>
      <c r="B97" s="1146"/>
      <c r="C97" s="1147"/>
      <c r="D97" s="1147"/>
      <c r="E97" s="1147"/>
      <c r="F97" s="1147"/>
      <c r="G97" s="1147"/>
      <c r="H97" s="1147"/>
      <c r="I97" s="1147"/>
      <c r="J97" s="1147"/>
      <c r="K97" s="1147"/>
      <c r="L97" s="1147"/>
      <c r="M97" s="1148"/>
      <c r="N97" s="1123"/>
      <c r="O97" s="1124"/>
      <c r="P97" s="1124"/>
      <c r="Q97" s="1124"/>
      <c r="R97" s="1124"/>
      <c r="S97" s="1124"/>
      <c r="T97" s="1124"/>
      <c r="U97" s="1124"/>
      <c r="V97" s="1124"/>
      <c r="W97" s="1124"/>
      <c r="X97" s="1125"/>
      <c r="Y97" s="1156"/>
      <c r="Z97" s="1156"/>
      <c r="AA97" s="1156"/>
      <c r="AB97" s="1156"/>
      <c r="AC97" s="1156"/>
      <c r="AD97" s="1156"/>
      <c r="AE97" s="1156"/>
      <c r="AF97" s="1156"/>
      <c r="AG97" s="1156"/>
      <c r="AH97" s="1156"/>
      <c r="AI97" s="1156"/>
      <c r="AJ97" s="1137"/>
      <c r="AK97" s="1137"/>
      <c r="AL97" s="1137"/>
      <c r="AM97" s="1137"/>
      <c r="AN97" s="1137"/>
      <c r="AO97" s="1137"/>
      <c r="AP97" s="1137"/>
      <c r="AQ97" s="1137"/>
      <c r="AR97" s="1137"/>
      <c r="AS97" s="1137"/>
      <c r="AT97" s="1137"/>
      <c r="AU97" s="1137"/>
      <c r="AV97" s="1137"/>
      <c r="AW97" s="1137"/>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row>
    <row r="98" spans="1:90" s="26" customFormat="1" ht="15" customHeight="1" x14ac:dyDescent="0.2">
      <c r="A98" s="10"/>
      <c r="B98" s="1149"/>
      <c r="C98" s="1150"/>
      <c r="D98" s="1150"/>
      <c r="E98" s="1150"/>
      <c r="F98" s="1150"/>
      <c r="G98" s="1150"/>
      <c r="H98" s="1150"/>
      <c r="I98" s="1150"/>
      <c r="J98" s="1150"/>
      <c r="K98" s="1150"/>
      <c r="L98" s="1150"/>
      <c r="M98" s="1151"/>
      <c r="N98" s="1126"/>
      <c r="O98" s="1127"/>
      <c r="P98" s="1127"/>
      <c r="Q98" s="1127"/>
      <c r="R98" s="1127"/>
      <c r="S98" s="1127"/>
      <c r="T98" s="1127"/>
      <c r="U98" s="1127"/>
      <c r="V98" s="1127"/>
      <c r="W98" s="1127"/>
      <c r="X98" s="1128"/>
      <c r="Y98" s="1156"/>
      <c r="Z98" s="1156"/>
      <c r="AA98" s="1156"/>
      <c r="AB98" s="1156"/>
      <c r="AC98" s="1156"/>
      <c r="AD98" s="1156"/>
      <c r="AE98" s="1156"/>
      <c r="AF98" s="1156"/>
      <c r="AG98" s="1156"/>
      <c r="AH98" s="1156"/>
      <c r="AI98" s="1156"/>
      <c r="AJ98" s="1137"/>
      <c r="AK98" s="1137"/>
      <c r="AL98" s="1137"/>
      <c r="AM98" s="1137"/>
      <c r="AN98" s="1137"/>
      <c r="AO98" s="1137"/>
      <c r="AP98" s="1137"/>
      <c r="AQ98" s="1137"/>
      <c r="AR98" s="1137"/>
      <c r="AS98" s="1137"/>
      <c r="AT98" s="1137"/>
      <c r="AU98" s="1137"/>
      <c r="AV98" s="1137"/>
      <c r="AW98" s="1137"/>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row>
    <row r="99" spans="1:90" s="26" customFormat="1" ht="15" customHeight="1" x14ac:dyDescent="0.2">
      <c r="A99" s="10"/>
      <c r="B99" s="1113"/>
      <c r="C99" s="1114"/>
      <c r="D99" s="1114"/>
      <c r="E99" s="1114"/>
      <c r="F99" s="1114"/>
      <c r="G99" s="1114"/>
      <c r="H99" s="1114"/>
      <c r="I99" s="1114"/>
      <c r="J99" s="1114"/>
      <c r="K99" s="1114"/>
      <c r="L99" s="1114"/>
      <c r="M99" s="1115"/>
      <c r="N99" s="1123"/>
      <c r="O99" s="1124"/>
      <c r="P99" s="1124"/>
      <c r="Q99" s="1124"/>
      <c r="R99" s="1124"/>
      <c r="S99" s="1124"/>
      <c r="T99" s="1124"/>
      <c r="U99" s="1124"/>
      <c r="V99" s="1124"/>
      <c r="W99" s="1124"/>
      <c r="X99" s="1125"/>
      <c r="Y99" s="1119"/>
      <c r="Z99" s="1119"/>
      <c r="AA99" s="1119"/>
      <c r="AB99" s="1119"/>
      <c r="AC99" s="1119"/>
      <c r="AD99" s="1119"/>
      <c r="AE99" s="1119"/>
      <c r="AF99" s="1119"/>
      <c r="AG99" s="1119"/>
      <c r="AH99" s="1119"/>
      <c r="AI99" s="1119"/>
      <c r="AJ99" s="1137"/>
      <c r="AK99" s="1137"/>
      <c r="AL99" s="1137"/>
      <c r="AM99" s="1137"/>
      <c r="AN99" s="1137"/>
      <c r="AO99" s="1137"/>
      <c r="AP99" s="1137"/>
      <c r="AQ99" s="1137"/>
      <c r="AR99" s="1137"/>
      <c r="AS99" s="1137"/>
      <c r="AT99" s="1137"/>
      <c r="AU99" s="1137"/>
      <c r="AV99" s="1137"/>
      <c r="AW99" s="1137"/>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row>
    <row r="100" spans="1:90" s="26" customFormat="1" ht="15" customHeight="1" x14ac:dyDescent="0.2">
      <c r="A100" s="10"/>
      <c r="B100" s="1116"/>
      <c r="C100" s="1117"/>
      <c r="D100" s="1117"/>
      <c r="E100" s="1117"/>
      <c r="F100" s="1117"/>
      <c r="G100" s="1117"/>
      <c r="H100" s="1117"/>
      <c r="I100" s="1117"/>
      <c r="J100" s="1117"/>
      <c r="K100" s="1117"/>
      <c r="L100" s="1117"/>
      <c r="M100" s="1118"/>
      <c r="N100" s="1126"/>
      <c r="O100" s="1127"/>
      <c r="P100" s="1127"/>
      <c r="Q100" s="1127"/>
      <c r="R100" s="1127"/>
      <c r="S100" s="1127"/>
      <c r="T100" s="1127"/>
      <c r="U100" s="1127"/>
      <c r="V100" s="1127"/>
      <c r="W100" s="1127"/>
      <c r="X100" s="1128"/>
      <c r="Y100" s="1119"/>
      <c r="Z100" s="1119"/>
      <c r="AA100" s="1119"/>
      <c r="AB100" s="1119"/>
      <c r="AC100" s="1119"/>
      <c r="AD100" s="1119"/>
      <c r="AE100" s="1119"/>
      <c r="AF100" s="1119"/>
      <c r="AG100" s="1119"/>
      <c r="AH100" s="1119"/>
      <c r="AI100" s="1119"/>
      <c r="AJ100" s="1137"/>
      <c r="AK100" s="1137"/>
      <c r="AL100" s="1137"/>
      <c r="AM100" s="1137"/>
      <c r="AN100" s="1137"/>
      <c r="AO100" s="1137"/>
      <c r="AP100" s="1137"/>
      <c r="AQ100" s="1137"/>
      <c r="AR100" s="1137"/>
      <c r="AS100" s="1137"/>
      <c r="AT100" s="1137"/>
      <c r="AU100" s="1137"/>
      <c r="AV100" s="1137"/>
      <c r="AW100" s="1137"/>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row>
    <row r="101" spans="1:90" s="26" customFormat="1" ht="15" customHeight="1" x14ac:dyDescent="0.2">
      <c r="A101" s="10"/>
      <c r="B101" s="1129" t="s">
        <v>148</v>
      </c>
      <c r="C101" s="1130"/>
      <c r="D101" s="1130"/>
      <c r="E101" s="1130"/>
      <c r="F101" s="1130"/>
      <c r="G101" s="1130"/>
      <c r="H101" s="1130"/>
      <c r="I101" s="1130"/>
      <c r="J101" s="1130"/>
      <c r="K101" s="1130"/>
      <c r="L101" s="1130"/>
      <c r="M101" s="1131"/>
      <c r="N101" s="919">
        <f>SUM(N97:X100)</f>
        <v>0</v>
      </c>
      <c r="O101" s="920"/>
      <c r="P101" s="920"/>
      <c r="Q101" s="920"/>
      <c r="R101" s="920"/>
      <c r="S101" s="920"/>
      <c r="T101" s="920"/>
      <c r="U101" s="920"/>
      <c r="V101" s="920"/>
      <c r="W101" s="920"/>
      <c r="X101" s="920"/>
      <c r="Y101" s="1135"/>
      <c r="Z101" s="1135"/>
      <c r="AA101" s="1135"/>
      <c r="AB101" s="1135"/>
      <c r="AC101" s="1135"/>
      <c r="AD101" s="1135"/>
      <c r="AE101" s="1135"/>
      <c r="AF101" s="1135"/>
      <c r="AG101" s="1135"/>
      <c r="AH101" s="1135"/>
      <c r="AI101" s="1135"/>
      <c r="AJ101" s="1135"/>
      <c r="AK101" s="1135"/>
      <c r="AL101" s="1135"/>
      <c r="AM101" s="1135"/>
      <c r="AN101" s="1135"/>
      <c r="AO101" s="1135"/>
      <c r="AP101" s="1135"/>
      <c r="AQ101" s="1135"/>
      <c r="AR101" s="1135"/>
      <c r="AS101" s="1135"/>
      <c r="AT101" s="1135"/>
      <c r="AU101" s="1135"/>
      <c r="AV101" s="1135"/>
      <c r="AW101" s="1135"/>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row>
    <row r="102" spans="1:90" s="26" customFormat="1" ht="15.75" customHeight="1" x14ac:dyDescent="0.2">
      <c r="A102" s="10"/>
      <c r="B102" s="1132"/>
      <c r="C102" s="1133"/>
      <c r="D102" s="1133"/>
      <c r="E102" s="1133"/>
      <c r="F102" s="1133"/>
      <c r="G102" s="1133"/>
      <c r="H102" s="1133"/>
      <c r="I102" s="1133"/>
      <c r="J102" s="1133"/>
      <c r="K102" s="1133"/>
      <c r="L102" s="1133"/>
      <c r="M102" s="1134"/>
      <c r="N102" s="922"/>
      <c r="O102" s="923"/>
      <c r="P102" s="923"/>
      <c r="Q102" s="923"/>
      <c r="R102" s="923"/>
      <c r="S102" s="923"/>
      <c r="T102" s="923"/>
      <c r="U102" s="923"/>
      <c r="V102" s="923"/>
      <c r="W102" s="923"/>
      <c r="X102" s="923"/>
      <c r="Y102" s="1135"/>
      <c r="Z102" s="1135"/>
      <c r="AA102" s="1135"/>
      <c r="AB102" s="1135"/>
      <c r="AC102" s="1135"/>
      <c r="AD102" s="1135"/>
      <c r="AE102" s="1135"/>
      <c r="AF102" s="1135"/>
      <c r="AG102" s="1135"/>
      <c r="AH102" s="1135"/>
      <c r="AI102" s="1135"/>
      <c r="AJ102" s="1135"/>
      <c r="AK102" s="1135"/>
      <c r="AL102" s="1135"/>
      <c r="AM102" s="1135"/>
      <c r="AN102" s="1135"/>
      <c r="AO102" s="1135"/>
      <c r="AP102" s="1135"/>
      <c r="AQ102" s="1135"/>
      <c r="AR102" s="1135"/>
      <c r="AS102" s="1135"/>
      <c r="AT102" s="1135"/>
      <c r="AU102" s="1135"/>
      <c r="AV102" s="1135"/>
      <c r="AW102" s="1135"/>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row>
    <row r="103" spans="1:90" s="26" customFormat="1" ht="15.75" customHeight="1" x14ac:dyDescent="0.2">
      <c r="A103" s="10"/>
      <c r="B103" s="10"/>
      <c r="C103" s="10"/>
      <c r="D103" s="10"/>
      <c r="E103" s="10"/>
      <c r="F103" s="40"/>
      <c r="G103" s="40"/>
      <c r="H103" s="40"/>
      <c r="I103" s="40"/>
      <c r="J103" s="40"/>
      <c r="K103" s="40"/>
      <c r="L103" s="40"/>
      <c r="M103" s="40"/>
      <c r="N103" s="40"/>
      <c r="O103" s="40"/>
      <c r="P103" s="40"/>
      <c r="Q103" s="40"/>
      <c r="R103" s="40"/>
      <c r="S103" s="40"/>
      <c r="T103" s="40"/>
      <c r="U103" s="43"/>
      <c r="V103" s="43"/>
      <c r="W103" s="43"/>
      <c r="X103" s="43"/>
      <c r="Y103" s="43"/>
      <c r="Z103" s="43"/>
      <c r="AA103" s="43"/>
      <c r="AB103" s="43"/>
      <c r="AC103" s="43"/>
      <c r="AD103" s="43"/>
      <c r="AE103" s="43"/>
      <c r="AF103" s="43"/>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row>
    <row r="104" spans="1:90" s="29" customFormat="1" ht="15" customHeight="1" x14ac:dyDescent="0.2">
      <c r="A104" s="659" t="s">
        <v>625</v>
      </c>
      <c r="B104" s="659"/>
      <c r="C104" s="659"/>
      <c r="D104" s="659"/>
      <c r="E104" s="659"/>
      <c r="F104" s="659"/>
      <c r="G104" s="659"/>
      <c r="H104" s="659"/>
      <c r="I104" s="659"/>
      <c r="J104" s="659"/>
      <c r="K104" s="659"/>
      <c r="L104" s="659"/>
      <c r="M104" s="659"/>
      <c r="N104" s="659"/>
      <c r="O104" s="659"/>
      <c r="P104" s="659"/>
      <c r="Q104" s="659"/>
      <c r="R104" s="659"/>
      <c r="S104" s="659"/>
      <c r="T104" s="659"/>
      <c r="U104" s="659"/>
      <c r="V104" s="659"/>
      <c r="W104" s="659"/>
      <c r="X104" s="659"/>
      <c r="Y104" s="659"/>
      <c r="Z104" s="659"/>
      <c r="AA104" s="659"/>
      <c r="AB104" s="659"/>
      <c r="AC104" s="659"/>
      <c r="AD104" s="659"/>
      <c r="AE104" s="659"/>
      <c r="AF104" s="659"/>
      <c r="AG104" s="659"/>
      <c r="AH104" s="659"/>
      <c r="AI104" s="659"/>
      <c r="AJ104" s="659"/>
      <c r="AK104" s="659"/>
      <c r="AL104" s="659"/>
      <c r="AM104" s="659"/>
      <c r="AN104" s="659"/>
      <c r="AO104" s="659"/>
      <c r="AP104" s="659"/>
      <c r="AQ104" s="659"/>
      <c r="AR104" s="659"/>
      <c r="AS104" s="659"/>
      <c r="AT104" s="659"/>
      <c r="AU104" s="659"/>
      <c r="AV104" s="659"/>
      <c r="AW104" s="659"/>
      <c r="AX104" s="659"/>
      <c r="AY104" s="659"/>
      <c r="AZ104" s="659"/>
      <c r="BA104" s="659"/>
      <c r="BB104" s="659"/>
      <c r="BC104" s="659"/>
      <c r="BD104" s="659"/>
      <c r="BE104" s="659"/>
      <c r="BF104" s="659"/>
      <c r="BG104" s="659"/>
      <c r="BH104" s="659"/>
      <c r="BI104" s="659"/>
      <c r="BJ104" s="659"/>
      <c r="BK104" s="659"/>
      <c r="BL104" s="659"/>
      <c r="BM104" s="659"/>
      <c r="BN104" s="659"/>
      <c r="BO104" s="659"/>
      <c r="BP104" s="659"/>
      <c r="BQ104" s="659"/>
      <c r="BR104" s="659"/>
      <c r="BS104" s="659"/>
      <c r="BT104" s="659"/>
      <c r="BU104" s="659"/>
      <c r="BV104" s="659"/>
      <c r="BW104" s="659"/>
      <c r="BX104" s="659"/>
      <c r="BY104" s="659"/>
      <c r="BZ104" s="659"/>
      <c r="CA104" s="27"/>
      <c r="CB104" s="27"/>
      <c r="CC104" s="27"/>
      <c r="CD104" s="27"/>
      <c r="CE104" s="27"/>
      <c r="CF104" s="27"/>
      <c r="CG104" s="27"/>
      <c r="CH104" s="27"/>
      <c r="CI104" s="27"/>
      <c r="CJ104" s="28"/>
    </row>
    <row r="105" spans="1:90" s="29" customFormat="1" ht="20.100000000000001" customHeight="1" x14ac:dyDescent="0.2">
      <c r="A105" s="67"/>
      <c r="B105" s="660" t="s">
        <v>163</v>
      </c>
      <c r="C105" s="660"/>
      <c r="D105" s="660"/>
      <c r="E105" s="660"/>
      <c r="F105" s="660"/>
      <c r="G105" s="660"/>
      <c r="H105" s="660"/>
      <c r="I105" s="660"/>
      <c r="J105" s="660"/>
      <c r="K105" s="660"/>
      <c r="L105" s="660"/>
      <c r="M105" s="660"/>
      <c r="N105" s="660"/>
      <c r="O105" s="660"/>
      <c r="P105" s="660"/>
      <c r="Q105" s="660"/>
      <c r="R105" s="660"/>
      <c r="S105" s="660"/>
      <c r="T105" s="660"/>
      <c r="U105" s="660"/>
      <c r="V105" s="660"/>
      <c r="W105" s="660"/>
      <c r="X105" s="660"/>
      <c r="Y105" s="660"/>
      <c r="Z105" s="660"/>
      <c r="AA105" s="660"/>
      <c r="AB105" s="660"/>
      <c r="AC105" s="660"/>
      <c r="AD105" s="660"/>
      <c r="AE105" s="660"/>
      <c r="AF105" s="660"/>
      <c r="AG105" s="660"/>
      <c r="AH105" s="660"/>
      <c r="AI105" s="660"/>
      <c r="AJ105" s="660"/>
      <c r="AK105" s="660"/>
      <c r="AL105" s="660"/>
      <c r="AM105" s="660"/>
      <c r="AN105" s="660"/>
      <c r="AO105" s="660"/>
      <c r="AP105" s="660"/>
      <c r="AQ105" s="660"/>
      <c r="AR105" s="660"/>
      <c r="AS105" s="660"/>
      <c r="AT105" s="660"/>
      <c r="AU105" s="660"/>
      <c r="AV105" s="660"/>
      <c r="AW105" s="660"/>
      <c r="AX105" s="660"/>
      <c r="AY105" s="660"/>
      <c r="AZ105" s="660"/>
      <c r="BA105" s="660"/>
      <c r="BB105" s="660"/>
      <c r="BC105" s="660"/>
      <c r="BD105" s="660"/>
      <c r="BE105" s="68"/>
      <c r="BF105" s="68"/>
      <c r="BG105" s="68"/>
      <c r="BH105" s="68"/>
      <c r="BI105" s="68"/>
      <c r="BJ105" s="68"/>
      <c r="BK105" s="68"/>
      <c r="BL105" s="68"/>
      <c r="BM105" s="68"/>
      <c r="BN105" s="68"/>
      <c r="BO105" s="68"/>
      <c r="BP105" s="68"/>
      <c r="BQ105" s="68"/>
      <c r="BR105" s="68"/>
      <c r="BS105" s="68"/>
      <c r="BT105" s="68"/>
      <c r="BU105" s="68"/>
      <c r="BV105" s="68"/>
      <c r="BW105" s="68"/>
      <c r="BZ105" s="31"/>
      <c r="CA105" s="31"/>
      <c r="CB105" s="27"/>
      <c r="CC105" s="27"/>
      <c r="CD105" s="27"/>
      <c r="CE105" s="27"/>
      <c r="CF105" s="27"/>
      <c r="CG105" s="27"/>
      <c r="CH105" s="27"/>
      <c r="CI105" s="27"/>
      <c r="CJ105" s="28"/>
    </row>
    <row r="106" spans="1:90" s="29" customFormat="1" ht="20.100000000000001" customHeight="1" x14ac:dyDescent="0.2">
      <c r="A106" s="67"/>
      <c r="B106" s="660"/>
      <c r="C106" s="660"/>
      <c r="D106" s="660"/>
      <c r="E106" s="660"/>
      <c r="F106" s="660"/>
      <c r="G106" s="660"/>
      <c r="H106" s="660"/>
      <c r="I106" s="660"/>
      <c r="J106" s="660"/>
      <c r="K106" s="660"/>
      <c r="L106" s="660"/>
      <c r="M106" s="660"/>
      <c r="N106" s="660"/>
      <c r="O106" s="660"/>
      <c r="P106" s="660"/>
      <c r="Q106" s="660"/>
      <c r="R106" s="660"/>
      <c r="S106" s="660"/>
      <c r="T106" s="660"/>
      <c r="U106" s="660"/>
      <c r="V106" s="660"/>
      <c r="W106" s="660"/>
      <c r="X106" s="660"/>
      <c r="Y106" s="660"/>
      <c r="Z106" s="660"/>
      <c r="AA106" s="660"/>
      <c r="AB106" s="660"/>
      <c r="AC106" s="660"/>
      <c r="AD106" s="660"/>
      <c r="AE106" s="660"/>
      <c r="AF106" s="660"/>
      <c r="AG106" s="660"/>
      <c r="AH106" s="660"/>
      <c r="AI106" s="660"/>
      <c r="AJ106" s="660"/>
      <c r="AK106" s="660"/>
      <c r="AL106" s="660"/>
      <c r="AM106" s="660"/>
      <c r="AN106" s="660"/>
      <c r="AO106" s="660"/>
      <c r="AP106" s="660"/>
      <c r="AQ106" s="660"/>
      <c r="AR106" s="660"/>
      <c r="AS106" s="660"/>
      <c r="AT106" s="660"/>
      <c r="AU106" s="660"/>
      <c r="AV106" s="660"/>
      <c r="AW106" s="660"/>
      <c r="AX106" s="660"/>
      <c r="AY106" s="660"/>
      <c r="AZ106" s="660"/>
      <c r="BA106" s="660"/>
      <c r="BB106" s="660"/>
      <c r="BC106" s="660"/>
      <c r="BD106" s="660"/>
      <c r="BE106" s="68"/>
      <c r="BF106" s="68"/>
      <c r="BG106" s="68"/>
      <c r="BH106" s="68"/>
      <c r="BI106" s="68"/>
      <c r="BJ106" s="68"/>
      <c r="BK106" s="68"/>
      <c r="BL106" s="68"/>
      <c r="BM106" s="68"/>
      <c r="BN106" s="68"/>
      <c r="BO106" s="68"/>
      <c r="BP106" s="68"/>
      <c r="BQ106" s="68"/>
      <c r="BR106" s="68"/>
      <c r="BS106" s="68"/>
      <c r="BT106" s="68"/>
      <c r="BU106" s="68"/>
      <c r="BV106" s="68"/>
      <c r="BW106" s="68"/>
      <c r="BZ106" s="31"/>
      <c r="CA106" s="31"/>
      <c r="CB106" s="27"/>
      <c r="CC106" s="27"/>
      <c r="CD106" s="27"/>
      <c r="CE106" s="27"/>
      <c r="CF106" s="27"/>
      <c r="CG106" s="27"/>
      <c r="CH106" s="27"/>
      <c r="CI106" s="27"/>
      <c r="CJ106" s="28"/>
    </row>
    <row r="107" spans="1:90" s="26" customFormat="1" ht="9.9499999999999993"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row>
    <row r="108" spans="1:90" s="26" customFormat="1" ht="12.75" customHeight="1" x14ac:dyDescent="0.2">
      <c r="A108" s="10"/>
      <c r="B108" s="1075" t="s">
        <v>284</v>
      </c>
      <c r="C108" s="1075"/>
      <c r="D108" s="1075"/>
      <c r="E108" s="1075"/>
      <c r="F108" s="1075"/>
      <c r="G108" s="1075"/>
      <c r="H108" s="1075"/>
      <c r="I108" s="1075"/>
      <c r="J108" s="1075"/>
      <c r="K108" s="1075"/>
      <c r="L108" s="1075"/>
      <c r="M108" s="1075"/>
      <c r="N108" s="1136" t="s">
        <v>164</v>
      </c>
      <c r="O108" s="1136"/>
      <c r="P108" s="1136"/>
      <c r="Q108" s="1136"/>
      <c r="R108" s="1136"/>
      <c r="S108" s="1136"/>
      <c r="T108" s="1136"/>
      <c r="U108" s="1136"/>
      <c r="V108" s="1136"/>
      <c r="W108" s="1136"/>
      <c r="X108" s="1136"/>
      <c r="Y108" s="1136"/>
      <c r="Z108" s="1136"/>
      <c r="AA108" s="1136"/>
      <c r="AB108" s="1032" t="s">
        <v>283</v>
      </c>
      <c r="AC108" s="1033"/>
      <c r="AD108" s="1033"/>
      <c r="AE108" s="1033"/>
      <c r="AF108" s="1033"/>
      <c r="AG108" s="1033"/>
      <c r="AH108" s="1033"/>
      <c r="AI108" s="1033"/>
      <c r="AJ108" s="1033"/>
      <c r="AK108" s="1033"/>
      <c r="AL108" s="1033"/>
      <c r="AM108" s="1033"/>
      <c r="AN108" s="1033"/>
      <c r="AO108" s="1033"/>
      <c r="AP108" s="1033"/>
      <c r="AQ108" s="1044"/>
      <c r="AR108" s="1032" t="s">
        <v>157</v>
      </c>
      <c r="AS108" s="1033"/>
      <c r="AT108" s="1033"/>
      <c r="AU108" s="1033"/>
      <c r="AV108" s="1033"/>
      <c r="AW108" s="1033"/>
      <c r="AX108" s="1033"/>
      <c r="AY108" s="1033"/>
      <c r="AZ108" s="1033"/>
      <c r="BA108" s="1033"/>
      <c r="BB108" s="1033"/>
      <c r="BC108" s="1033"/>
      <c r="BD108" s="1044"/>
      <c r="BE108" s="10"/>
      <c r="BF108" s="10"/>
      <c r="BG108" s="10"/>
      <c r="BH108" s="10"/>
      <c r="BI108" s="10"/>
      <c r="BJ108" s="10"/>
      <c r="BK108" s="10"/>
      <c r="BL108" s="10"/>
      <c r="BM108" s="10"/>
      <c r="BN108" s="10"/>
      <c r="BO108" s="10"/>
      <c r="BP108" s="10"/>
      <c r="BQ108" s="10"/>
      <c r="BR108" s="10"/>
      <c r="BS108" s="10"/>
      <c r="BT108" s="10"/>
      <c r="BU108" s="10"/>
      <c r="BV108" s="10"/>
      <c r="BW108" s="10"/>
    </row>
    <row r="109" spans="1:90" s="26" customFormat="1" ht="12.75" customHeight="1" x14ac:dyDescent="0.2">
      <c r="A109" s="10"/>
      <c r="B109" s="1075"/>
      <c r="C109" s="1075"/>
      <c r="D109" s="1075"/>
      <c r="E109" s="1075"/>
      <c r="F109" s="1075"/>
      <c r="G109" s="1075"/>
      <c r="H109" s="1075"/>
      <c r="I109" s="1075"/>
      <c r="J109" s="1075"/>
      <c r="K109" s="1075"/>
      <c r="L109" s="1075"/>
      <c r="M109" s="1075"/>
      <c r="N109" s="1136"/>
      <c r="O109" s="1136"/>
      <c r="P109" s="1136"/>
      <c r="Q109" s="1136"/>
      <c r="R109" s="1136"/>
      <c r="S109" s="1136"/>
      <c r="T109" s="1136"/>
      <c r="U109" s="1136"/>
      <c r="V109" s="1136"/>
      <c r="W109" s="1136"/>
      <c r="X109" s="1136"/>
      <c r="Y109" s="1136"/>
      <c r="Z109" s="1136"/>
      <c r="AA109" s="1136"/>
      <c r="AB109" s="1120"/>
      <c r="AC109" s="1121"/>
      <c r="AD109" s="1121"/>
      <c r="AE109" s="1121"/>
      <c r="AF109" s="1121"/>
      <c r="AG109" s="1121"/>
      <c r="AH109" s="1121"/>
      <c r="AI109" s="1121"/>
      <c r="AJ109" s="1121"/>
      <c r="AK109" s="1121"/>
      <c r="AL109" s="1121"/>
      <c r="AM109" s="1121"/>
      <c r="AN109" s="1121"/>
      <c r="AO109" s="1121"/>
      <c r="AP109" s="1121"/>
      <c r="AQ109" s="1122"/>
      <c r="AR109" s="1120"/>
      <c r="AS109" s="1121"/>
      <c r="AT109" s="1121"/>
      <c r="AU109" s="1121"/>
      <c r="AV109" s="1121"/>
      <c r="AW109" s="1121"/>
      <c r="AX109" s="1121"/>
      <c r="AY109" s="1121"/>
      <c r="AZ109" s="1121"/>
      <c r="BA109" s="1121"/>
      <c r="BB109" s="1121"/>
      <c r="BC109" s="1121"/>
      <c r="BD109" s="1122"/>
      <c r="BE109" s="10"/>
      <c r="BF109" s="10"/>
      <c r="BG109" s="10"/>
      <c r="BH109" s="10"/>
      <c r="BI109" s="10"/>
      <c r="BJ109" s="10"/>
      <c r="BK109" s="10"/>
      <c r="BL109" s="10"/>
      <c r="BM109" s="10"/>
      <c r="BN109" s="10"/>
      <c r="BO109" s="10"/>
      <c r="BP109" s="10"/>
      <c r="BQ109" s="10"/>
      <c r="BR109" s="10"/>
      <c r="BS109" s="10"/>
      <c r="BT109" s="10"/>
      <c r="BU109" s="10"/>
      <c r="BV109" s="10"/>
      <c r="BW109" s="10"/>
    </row>
    <row r="110" spans="1:90" s="26" customFormat="1" ht="14.25" customHeight="1" x14ac:dyDescent="0.2">
      <c r="A110" s="10"/>
      <c r="B110" s="1075"/>
      <c r="C110" s="1075"/>
      <c r="D110" s="1075"/>
      <c r="E110" s="1075"/>
      <c r="F110" s="1075"/>
      <c r="G110" s="1075"/>
      <c r="H110" s="1075"/>
      <c r="I110" s="1075"/>
      <c r="J110" s="1075"/>
      <c r="K110" s="1075"/>
      <c r="L110" s="1075"/>
      <c r="M110" s="1075"/>
      <c r="N110" s="1136"/>
      <c r="O110" s="1136"/>
      <c r="P110" s="1136"/>
      <c r="Q110" s="1136"/>
      <c r="R110" s="1136"/>
      <c r="S110" s="1136"/>
      <c r="T110" s="1136"/>
      <c r="U110" s="1136"/>
      <c r="V110" s="1136"/>
      <c r="W110" s="1136"/>
      <c r="X110" s="1136"/>
      <c r="Y110" s="1136"/>
      <c r="Z110" s="1136"/>
      <c r="AA110" s="1136"/>
      <c r="AB110" s="1036"/>
      <c r="AC110" s="1037"/>
      <c r="AD110" s="1037"/>
      <c r="AE110" s="1037"/>
      <c r="AF110" s="1037"/>
      <c r="AG110" s="1037"/>
      <c r="AH110" s="1037"/>
      <c r="AI110" s="1037"/>
      <c r="AJ110" s="1037"/>
      <c r="AK110" s="1037"/>
      <c r="AL110" s="1037"/>
      <c r="AM110" s="1037"/>
      <c r="AN110" s="1037"/>
      <c r="AO110" s="1037"/>
      <c r="AP110" s="1037"/>
      <c r="AQ110" s="1045"/>
      <c r="AR110" s="1036"/>
      <c r="AS110" s="1037"/>
      <c r="AT110" s="1037"/>
      <c r="AU110" s="1037"/>
      <c r="AV110" s="1037"/>
      <c r="AW110" s="1037"/>
      <c r="AX110" s="1037"/>
      <c r="AY110" s="1037"/>
      <c r="AZ110" s="1037"/>
      <c r="BA110" s="1037"/>
      <c r="BB110" s="1037"/>
      <c r="BC110" s="1037"/>
      <c r="BD110" s="1045"/>
      <c r="BE110" s="10"/>
      <c r="BF110" s="10"/>
      <c r="BG110" s="10"/>
      <c r="BH110" s="10"/>
      <c r="BI110" s="10"/>
      <c r="BJ110" s="10"/>
      <c r="BK110" s="10"/>
      <c r="BL110" s="10"/>
      <c r="BM110" s="10"/>
      <c r="BN110" s="10"/>
      <c r="BO110" s="10"/>
      <c r="BP110" s="10"/>
      <c r="BQ110" s="10"/>
      <c r="BR110" s="10"/>
      <c r="BS110" s="10"/>
      <c r="BT110" s="10"/>
      <c r="BU110" s="10"/>
      <c r="BV110" s="10"/>
      <c r="BW110" s="10"/>
    </row>
    <row r="111" spans="1:90" s="26" customFormat="1" x14ac:dyDescent="0.2">
      <c r="A111" s="10"/>
      <c r="B111" s="1138" t="s">
        <v>282</v>
      </c>
      <c r="C111" s="1138"/>
      <c r="D111" s="1138"/>
      <c r="E111" s="1138"/>
      <c r="F111" s="1138"/>
      <c r="G111" s="1138"/>
      <c r="H111" s="1138"/>
      <c r="I111" s="1138"/>
      <c r="J111" s="1138"/>
      <c r="K111" s="1138"/>
      <c r="L111" s="1138"/>
      <c r="M111" s="1138"/>
      <c r="N111" s="1139"/>
      <c r="O111" s="1139"/>
      <c r="P111" s="1139"/>
      <c r="Q111" s="1139"/>
      <c r="R111" s="1139"/>
      <c r="S111" s="1139"/>
      <c r="T111" s="1139"/>
      <c r="U111" s="1139"/>
      <c r="V111" s="1139"/>
      <c r="W111" s="1139"/>
      <c r="X111" s="1139"/>
      <c r="Y111" s="1139"/>
      <c r="Z111" s="1139"/>
      <c r="AA111" s="1139"/>
      <c r="AB111" s="1140">
        <v>10</v>
      </c>
      <c r="AC111" s="1141"/>
      <c r="AD111" s="1141"/>
      <c r="AE111" s="1141"/>
      <c r="AF111" s="1141"/>
      <c r="AG111" s="1141"/>
      <c r="AH111" s="1141"/>
      <c r="AI111" s="1141"/>
      <c r="AJ111" s="1141"/>
      <c r="AK111" s="1141"/>
      <c r="AL111" s="1141"/>
      <c r="AM111" s="1141"/>
      <c r="AN111" s="1141"/>
      <c r="AO111" s="1141"/>
      <c r="AP111" s="1141"/>
      <c r="AQ111" s="1142"/>
      <c r="AR111" s="919">
        <f>N111*AB111</f>
        <v>0</v>
      </c>
      <c r="AS111" s="920"/>
      <c r="AT111" s="920"/>
      <c r="AU111" s="920"/>
      <c r="AV111" s="920"/>
      <c r="AW111" s="920"/>
      <c r="AX111" s="920"/>
      <c r="AY111" s="920"/>
      <c r="AZ111" s="920"/>
      <c r="BA111" s="920"/>
      <c r="BB111" s="920"/>
      <c r="BC111" s="920"/>
      <c r="BD111" s="921"/>
      <c r="BE111" s="10"/>
      <c r="BF111" s="10"/>
      <c r="BG111" s="10"/>
      <c r="BH111" s="10"/>
      <c r="BI111" s="10"/>
      <c r="BJ111" s="10"/>
      <c r="BK111" s="10"/>
      <c r="BL111" s="10"/>
      <c r="BM111" s="10"/>
      <c r="BN111" s="10"/>
      <c r="BO111" s="10"/>
      <c r="BP111" s="10"/>
      <c r="BQ111" s="10"/>
      <c r="BR111" s="10"/>
      <c r="BS111" s="10"/>
      <c r="BT111" s="10"/>
      <c r="BU111" s="10"/>
      <c r="BV111" s="10"/>
      <c r="BW111" s="10"/>
    </row>
    <row r="112" spans="1:90" s="26" customFormat="1" ht="12.75" customHeight="1" x14ac:dyDescent="0.2">
      <c r="A112" s="10"/>
      <c r="B112" s="1138"/>
      <c r="C112" s="1138"/>
      <c r="D112" s="1138"/>
      <c r="E112" s="1138"/>
      <c r="F112" s="1138"/>
      <c r="G112" s="1138"/>
      <c r="H112" s="1138"/>
      <c r="I112" s="1138"/>
      <c r="J112" s="1138"/>
      <c r="K112" s="1138"/>
      <c r="L112" s="1138"/>
      <c r="M112" s="1138"/>
      <c r="N112" s="1139"/>
      <c r="O112" s="1139"/>
      <c r="P112" s="1139"/>
      <c r="Q112" s="1139"/>
      <c r="R112" s="1139"/>
      <c r="S112" s="1139"/>
      <c r="T112" s="1139"/>
      <c r="U112" s="1139"/>
      <c r="V112" s="1139"/>
      <c r="W112" s="1139"/>
      <c r="X112" s="1139"/>
      <c r="Y112" s="1139"/>
      <c r="Z112" s="1139"/>
      <c r="AA112" s="1139"/>
      <c r="AB112" s="1143"/>
      <c r="AC112" s="1144"/>
      <c r="AD112" s="1144"/>
      <c r="AE112" s="1144"/>
      <c r="AF112" s="1144"/>
      <c r="AG112" s="1144"/>
      <c r="AH112" s="1144"/>
      <c r="AI112" s="1144"/>
      <c r="AJ112" s="1144"/>
      <c r="AK112" s="1144"/>
      <c r="AL112" s="1144"/>
      <c r="AM112" s="1144"/>
      <c r="AN112" s="1144"/>
      <c r="AO112" s="1144"/>
      <c r="AP112" s="1144"/>
      <c r="AQ112" s="1145"/>
      <c r="AR112" s="922"/>
      <c r="AS112" s="923"/>
      <c r="AT112" s="923"/>
      <c r="AU112" s="923"/>
      <c r="AV112" s="923"/>
      <c r="AW112" s="923"/>
      <c r="AX112" s="923"/>
      <c r="AY112" s="923"/>
      <c r="AZ112" s="923"/>
      <c r="BA112" s="923"/>
      <c r="BB112" s="923"/>
      <c r="BC112" s="923"/>
      <c r="BD112" s="924"/>
      <c r="BE112" s="10"/>
      <c r="BF112" s="10"/>
      <c r="BG112" s="10"/>
      <c r="BH112" s="10"/>
      <c r="BI112" s="10"/>
      <c r="BJ112" s="10"/>
      <c r="BK112" s="10"/>
      <c r="BL112" s="10"/>
      <c r="BM112" s="10"/>
      <c r="BN112" s="10"/>
      <c r="BO112" s="10"/>
      <c r="BP112" s="10"/>
      <c r="BQ112" s="10"/>
      <c r="BR112" s="10"/>
      <c r="BS112" s="10"/>
      <c r="BT112" s="10"/>
      <c r="BU112" s="10"/>
      <c r="BV112" s="10"/>
      <c r="BW112" s="10"/>
    </row>
    <row r="113" spans="1:90" s="26" customFormat="1" x14ac:dyDescent="0.2">
      <c r="A113" s="10"/>
      <c r="B113" s="1076"/>
      <c r="C113" s="1076"/>
      <c r="D113" s="1076"/>
      <c r="E113" s="1076"/>
      <c r="F113" s="1076"/>
      <c r="G113" s="1076"/>
      <c r="H113" s="1076"/>
      <c r="I113" s="1076"/>
      <c r="J113" s="1076"/>
      <c r="K113" s="1076"/>
      <c r="L113" s="1076"/>
      <c r="M113" s="1076"/>
      <c r="N113" s="1163"/>
      <c r="O113" s="1163"/>
      <c r="P113" s="1163"/>
      <c r="Q113" s="1163"/>
      <c r="R113" s="1163"/>
      <c r="S113" s="1163"/>
      <c r="T113" s="1163"/>
      <c r="U113" s="1163"/>
      <c r="V113" s="1163"/>
      <c r="W113" s="1163"/>
      <c r="X113" s="1163"/>
      <c r="Y113" s="1163"/>
      <c r="Z113" s="1163"/>
      <c r="AA113" s="1163"/>
      <c r="AB113" s="1164"/>
      <c r="AC113" s="1165"/>
      <c r="AD113" s="1165"/>
      <c r="AE113" s="1165"/>
      <c r="AF113" s="1165"/>
      <c r="AG113" s="1165"/>
      <c r="AH113" s="1165"/>
      <c r="AI113" s="1165"/>
      <c r="AJ113" s="1165"/>
      <c r="AK113" s="1165"/>
      <c r="AL113" s="1165"/>
      <c r="AM113" s="1165"/>
      <c r="AN113" s="1165"/>
      <c r="AO113" s="1165"/>
      <c r="AP113" s="1165"/>
      <c r="AQ113" s="1166"/>
      <c r="AR113" s="919">
        <f>AB113</f>
        <v>0</v>
      </c>
      <c r="AS113" s="920"/>
      <c r="AT113" s="920"/>
      <c r="AU113" s="920"/>
      <c r="AV113" s="920"/>
      <c r="AW113" s="920"/>
      <c r="AX113" s="920"/>
      <c r="AY113" s="920"/>
      <c r="AZ113" s="920"/>
      <c r="BA113" s="920"/>
      <c r="BB113" s="920"/>
      <c r="BC113" s="920"/>
      <c r="BD113" s="921"/>
      <c r="BE113" s="10"/>
      <c r="BF113" s="10"/>
      <c r="BG113" s="10"/>
      <c r="BH113" s="10"/>
      <c r="BI113" s="10"/>
      <c r="BJ113" s="10"/>
      <c r="BK113" s="10"/>
      <c r="BL113" s="10"/>
      <c r="BM113" s="10"/>
      <c r="BN113" s="10"/>
      <c r="BO113" s="10"/>
      <c r="BP113" s="10"/>
      <c r="BQ113" s="10"/>
      <c r="BR113" s="10"/>
      <c r="BS113" s="10"/>
      <c r="BT113" s="10"/>
      <c r="BU113" s="10"/>
      <c r="BV113" s="10"/>
      <c r="BW113" s="10"/>
    </row>
    <row r="114" spans="1:90" s="26" customFormat="1" x14ac:dyDescent="0.2">
      <c r="A114" s="10"/>
      <c r="B114" s="1076"/>
      <c r="C114" s="1076"/>
      <c r="D114" s="1076"/>
      <c r="E114" s="1076"/>
      <c r="F114" s="1076"/>
      <c r="G114" s="1076"/>
      <c r="H114" s="1076"/>
      <c r="I114" s="1076"/>
      <c r="J114" s="1076"/>
      <c r="K114" s="1076"/>
      <c r="L114" s="1076"/>
      <c r="M114" s="1076"/>
      <c r="N114" s="1163"/>
      <c r="O114" s="1163"/>
      <c r="P114" s="1163"/>
      <c r="Q114" s="1163"/>
      <c r="R114" s="1163"/>
      <c r="S114" s="1163"/>
      <c r="T114" s="1163"/>
      <c r="U114" s="1163"/>
      <c r="V114" s="1163"/>
      <c r="W114" s="1163"/>
      <c r="X114" s="1163"/>
      <c r="Y114" s="1163"/>
      <c r="Z114" s="1163"/>
      <c r="AA114" s="1163"/>
      <c r="AB114" s="1167"/>
      <c r="AC114" s="1168"/>
      <c r="AD114" s="1168"/>
      <c r="AE114" s="1168"/>
      <c r="AF114" s="1168"/>
      <c r="AG114" s="1168"/>
      <c r="AH114" s="1168"/>
      <c r="AI114" s="1168"/>
      <c r="AJ114" s="1168"/>
      <c r="AK114" s="1168"/>
      <c r="AL114" s="1168"/>
      <c r="AM114" s="1168"/>
      <c r="AN114" s="1168"/>
      <c r="AO114" s="1168"/>
      <c r="AP114" s="1168"/>
      <c r="AQ114" s="1169"/>
      <c r="AR114" s="922"/>
      <c r="AS114" s="923"/>
      <c r="AT114" s="923"/>
      <c r="AU114" s="923"/>
      <c r="AV114" s="923"/>
      <c r="AW114" s="923"/>
      <c r="AX114" s="923"/>
      <c r="AY114" s="923"/>
      <c r="AZ114" s="923"/>
      <c r="BA114" s="923"/>
      <c r="BB114" s="923"/>
      <c r="BC114" s="923"/>
      <c r="BD114" s="924"/>
      <c r="BE114" s="10"/>
      <c r="BF114" s="10"/>
      <c r="BG114" s="10"/>
      <c r="BH114" s="10"/>
      <c r="BI114" s="10"/>
      <c r="BJ114" s="10"/>
      <c r="BK114" s="10"/>
      <c r="BL114" s="10"/>
      <c r="BM114" s="10"/>
      <c r="BN114" s="10"/>
      <c r="BO114" s="10"/>
      <c r="BP114" s="10"/>
      <c r="BQ114" s="10"/>
      <c r="BR114" s="10"/>
      <c r="BS114" s="10"/>
      <c r="BT114" s="10"/>
      <c r="BU114" s="10"/>
      <c r="BV114" s="10"/>
      <c r="BW114" s="10"/>
    </row>
    <row r="115" spans="1:90" s="26" customFormat="1" x14ac:dyDescent="0.2">
      <c r="A115" s="10"/>
      <c r="B115" s="1011"/>
      <c r="C115" s="1011"/>
      <c r="D115" s="1011"/>
      <c r="E115" s="1011"/>
      <c r="F115" s="1011"/>
      <c r="G115" s="1011"/>
      <c r="H115" s="1011"/>
      <c r="I115" s="1011"/>
      <c r="J115" s="1011"/>
      <c r="K115" s="1011"/>
      <c r="L115" s="1011"/>
      <c r="M115" s="1011"/>
      <c r="N115" s="1170"/>
      <c r="O115" s="1170"/>
      <c r="P115" s="1170"/>
      <c r="Q115" s="1170"/>
      <c r="R115" s="1170"/>
      <c r="S115" s="1170"/>
      <c r="T115" s="1170"/>
      <c r="U115" s="1170"/>
      <c r="V115" s="1170"/>
      <c r="W115" s="1170"/>
      <c r="X115" s="1170"/>
      <c r="Y115" s="1170"/>
      <c r="Z115" s="1170"/>
      <c r="AA115" s="1170"/>
      <c r="AB115" s="952"/>
      <c r="AC115" s="953"/>
      <c r="AD115" s="953"/>
      <c r="AE115" s="953"/>
      <c r="AF115" s="953"/>
      <c r="AG115" s="953"/>
      <c r="AH115" s="953"/>
      <c r="AI115" s="953"/>
      <c r="AJ115" s="953"/>
      <c r="AK115" s="953"/>
      <c r="AL115" s="953"/>
      <c r="AM115" s="953"/>
      <c r="AN115" s="953"/>
      <c r="AO115" s="953"/>
      <c r="AP115" s="953"/>
      <c r="AQ115" s="954"/>
      <c r="AR115" s="919">
        <f>AB115</f>
        <v>0</v>
      </c>
      <c r="AS115" s="920"/>
      <c r="AT115" s="920"/>
      <c r="AU115" s="920"/>
      <c r="AV115" s="920"/>
      <c r="AW115" s="920"/>
      <c r="AX115" s="920"/>
      <c r="AY115" s="920"/>
      <c r="AZ115" s="920"/>
      <c r="BA115" s="920"/>
      <c r="BB115" s="920"/>
      <c r="BC115" s="920"/>
      <c r="BD115" s="921"/>
      <c r="BE115" s="10"/>
      <c r="BF115" s="10"/>
      <c r="BG115" s="10"/>
      <c r="BH115" s="10"/>
      <c r="BI115" s="10"/>
      <c r="BJ115" s="10"/>
      <c r="BK115" s="10"/>
      <c r="BL115" s="10"/>
      <c r="BM115" s="10"/>
      <c r="BN115" s="10"/>
      <c r="BO115" s="10"/>
      <c r="BP115" s="10"/>
      <c r="BQ115" s="10"/>
      <c r="BR115" s="10"/>
      <c r="BS115" s="10"/>
      <c r="BT115" s="10"/>
      <c r="BU115" s="10"/>
      <c r="BV115" s="10"/>
      <c r="BW115" s="10"/>
    </row>
    <row r="116" spans="1:90" s="26" customFormat="1" x14ac:dyDescent="0.2">
      <c r="A116" s="10"/>
      <c r="B116" s="1011"/>
      <c r="C116" s="1011"/>
      <c r="D116" s="1011"/>
      <c r="E116" s="1011"/>
      <c r="F116" s="1011"/>
      <c r="G116" s="1011"/>
      <c r="H116" s="1011"/>
      <c r="I116" s="1011"/>
      <c r="J116" s="1011"/>
      <c r="K116" s="1011"/>
      <c r="L116" s="1011"/>
      <c r="M116" s="1011"/>
      <c r="N116" s="1170"/>
      <c r="O116" s="1170"/>
      <c r="P116" s="1170"/>
      <c r="Q116" s="1170"/>
      <c r="R116" s="1170"/>
      <c r="S116" s="1170"/>
      <c r="T116" s="1170"/>
      <c r="U116" s="1170"/>
      <c r="V116" s="1170"/>
      <c r="W116" s="1170"/>
      <c r="X116" s="1170"/>
      <c r="Y116" s="1170"/>
      <c r="Z116" s="1170"/>
      <c r="AA116" s="1170"/>
      <c r="AB116" s="955"/>
      <c r="AC116" s="956"/>
      <c r="AD116" s="956"/>
      <c r="AE116" s="956"/>
      <c r="AF116" s="956"/>
      <c r="AG116" s="956"/>
      <c r="AH116" s="956"/>
      <c r="AI116" s="956"/>
      <c r="AJ116" s="956"/>
      <c r="AK116" s="956"/>
      <c r="AL116" s="956"/>
      <c r="AM116" s="956"/>
      <c r="AN116" s="956"/>
      <c r="AO116" s="956"/>
      <c r="AP116" s="956"/>
      <c r="AQ116" s="957"/>
      <c r="AR116" s="922"/>
      <c r="AS116" s="923"/>
      <c r="AT116" s="923"/>
      <c r="AU116" s="923"/>
      <c r="AV116" s="923"/>
      <c r="AW116" s="923"/>
      <c r="AX116" s="923"/>
      <c r="AY116" s="923"/>
      <c r="AZ116" s="923"/>
      <c r="BA116" s="923"/>
      <c r="BB116" s="923"/>
      <c r="BC116" s="923"/>
      <c r="BD116" s="924"/>
      <c r="BE116" s="10"/>
      <c r="BF116" s="10"/>
      <c r="BG116" s="10"/>
      <c r="BH116" s="10"/>
      <c r="BI116" s="10"/>
      <c r="BJ116" s="10"/>
      <c r="BK116" s="10"/>
      <c r="BL116" s="10"/>
      <c r="BM116" s="10"/>
      <c r="BN116" s="10"/>
      <c r="BO116" s="10"/>
      <c r="BP116" s="10"/>
      <c r="BQ116" s="10"/>
      <c r="BR116" s="10"/>
      <c r="BS116" s="10"/>
      <c r="BT116" s="10"/>
      <c r="BU116" s="10"/>
      <c r="BV116" s="10"/>
      <c r="BW116" s="10"/>
    </row>
    <row r="117" spans="1:90" s="26" customFormat="1" x14ac:dyDescent="0.2">
      <c r="A117" s="10"/>
      <c r="B117" s="1011"/>
      <c r="C117" s="1011"/>
      <c r="D117" s="1011"/>
      <c r="E117" s="1011"/>
      <c r="F117" s="1011"/>
      <c r="G117" s="1011"/>
      <c r="H117" s="1011"/>
      <c r="I117" s="1011"/>
      <c r="J117" s="1011"/>
      <c r="K117" s="1011"/>
      <c r="L117" s="1011"/>
      <c r="M117" s="1011"/>
      <c r="N117" s="1170"/>
      <c r="O117" s="1170"/>
      <c r="P117" s="1170"/>
      <c r="Q117" s="1170"/>
      <c r="R117" s="1170"/>
      <c r="S117" s="1170"/>
      <c r="T117" s="1170"/>
      <c r="U117" s="1170"/>
      <c r="V117" s="1170"/>
      <c r="W117" s="1170"/>
      <c r="X117" s="1170"/>
      <c r="Y117" s="1170"/>
      <c r="Z117" s="1170"/>
      <c r="AA117" s="1170"/>
      <c r="AB117" s="952"/>
      <c r="AC117" s="953"/>
      <c r="AD117" s="953"/>
      <c r="AE117" s="953"/>
      <c r="AF117" s="953"/>
      <c r="AG117" s="953"/>
      <c r="AH117" s="953"/>
      <c r="AI117" s="953"/>
      <c r="AJ117" s="953"/>
      <c r="AK117" s="953"/>
      <c r="AL117" s="953"/>
      <c r="AM117" s="953"/>
      <c r="AN117" s="953"/>
      <c r="AO117" s="953"/>
      <c r="AP117" s="953"/>
      <c r="AQ117" s="954"/>
      <c r="AR117" s="919">
        <f>AB117</f>
        <v>0</v>
      </c>
      <c r="AS117" s="920"/>
      <c r="AT117" s="920"/>
      <c r="AU117" s="920"/>
      <c r="AV117" s="920"/>
      <c r="AW117" s="920"/>
      <c r="AX117" s="920"/>
      <c r="AY117" s="920"/>
      <c r="AZ117" s="920"/>
      <c r="BA117" s="920"/>
      <c r="BB117" s="920"/>
      <c r="BC117" s="920"/>
      <c r="BD117" s="921"/>
      <c r="BE117" s="10"/>
      <c r="BF117" s="10"/>
      <c r="BG117" s="10"/>
      <c r="BH117" s="10"/>
      <c r="BI117" s="10"/>
      <c r="BJ117" s="10"/>
      <c r="BK117" s="10"/>
      <c r="BL117" s="10"/>
      <c r="BM117" s="10"/>
      <c r="BN117" s="10"/>
      <c r="BO117" s="10"/>
      <c r="BP117" s="10"/>
      <c r="BQ117" s="10"/>
      <c r="BR117" s="10"/>
      <c r="BS117" s="10"/>
      <c r="BT117" s="10"/>
      <c r="BU117" s="10"/>
      <c r="BV117" s="10"/>
      <c r="BW117" s="10"/>
    </row>
    <row r="118" spans="1:90" s="26" customFormat="1" x14ac:dyDescent="0.2">
      <c r="A118" s="10"/>
      <c r="B118" s="1011"/>
      <c r="C118" s="1011"/>
      <c r="D118" s="1011"/>
      <c r="E118" s="1011"/>
      <c r="F118" s="1011"/>
      <c r="G118" s="1011"/>
      <c r="H118" s="1011"/>
      <c r="I118" s="1011"/>
      <c r="J118" s="1011"/>
      <c r="K118" s="1011"/>
      <c r="L118" s="1011"/>
      <c r="M118" s="1011"/>
      <c r="N118" s="1170"/>
      <c r="O118" s="1170"/>
      <c r="P118" s="1170"/>
      <c r="Q118" s="1170"/>
      <c r="R118" s="1170"/>
      <c r="S118" s="1170"/>
      <c r="T118" s="1170"/>
      <c r="U118" s="1170"/>
      <c r="V118" s="1170"/>
      <c r="W118" s="1170"/>
      <c r="X118" s="1170"/>
      <c r="Y118" s="1170"/>
      <c r="Z118" s="1170"/>
      <c r="AA118" s="1170"/>
      <c r="AB118" s="955"/>
      <c r="AC118" s="956"/>
      <c r="AD118" s="956"/>
      <c r="AE118" s="956"/>
      <c r="AF118" s="956"/>
      <c r="AG118" s="956"/>
      <c r="AH118" s="956"/>
      <c r="AI118" s="956"/>
      <c r="AJ118" s="956"/>
      <c r="AK118" s="956"/>
      <c r="AL118" s="956"/>
      <c r="AM118" s="956"/>
      <c r="AN118" s="956"/>
      <c r="AO118" s="956"/>
      <c r="AP118" s="956"/>
      <c r="AQ118" s="957"/>
      <c r="AR118" s="922"/>
      <c r="AS118" s="923"/>
      <c r="AT118" s="923"/>
      <c r="AU118" s="923"/>
      <c r="AV118" s="923"/>
      <c r="AW118" s="923"/>
      <c r="AX118" s="923"/>
      <c r="AY118" s="923"/>
      <c r="AZ118" s="923"/>
      <c r="BA118" s="923"/>
      <c r="BB118" s="923"/>
      <c r="BC118" s="923"/>
      <c r="BD118" s="924"/>
      <c r="BE118" s="10"/>
      <c r="BF118" s="10"/>
      <c r="BG118" s="10"/>
      <c r="BH118" s="10"/>
      <c r="BI118" s="10"/>
      <c r="BJ118" s="10"/>
      <c r="BK118" s="10"/>
      <c r="BL118" s="10"/>
      <c r="BM118" s="10"/>
      <c r="BN118" s="10"/>
      <c r="BO118" s="10"/>
      <c r="BP118" s="10"/>
      <c r="BQ118" s="10"/>
      <c r="BR118" s="10"/>
      <c r="BS118" s="10"/>
      <c r="BT118" s="10"/>
      <c r="BU118" s="10"/>
      <c r="BV118" s="10"/>
      <c r="BW118" s="10"/>
    </row>
    <row r="119" spans="1:90" s="26" customFormat="1" x14ac:dyDescent="0.2">
      <c r="A119" s="10"/>
      <c r="B119" s="1152"/>
      <c r="C119" s="1009"/>
      <c r="D119" s="1009"/>
      <c r="E119" s="1009"/>
      <c r="F119" s="1009"/>
      <c r="G119" s="1009"/>
      <c r="H119" s="1009"/>
      <c r="I119" s="1009"/>
      <c r="J119" s="1009"/>
      <c r="K119" s="1009"/>
      <c r="L119" s="1009"/>
      <c r="M119" s="1153"/>
      <c r="N119" s="1170"/>
      <c r="O119" s="1170"/>
      <c r="P119" s="1170"/>
      <c r="Q119" s="1170"/>
      <c r="R119" s="1170"/>
      <c r="S119" s="1170"/>
      <c r="T119" s="1170"/>
      <c r="U119" s="1170"/>
      <c r="V119" s="1170"/>
      <c r="W119" s="1170"/>
      <c r="X119" s="1170"/>
      <c r="Y119" s="1170"/>
      <c r="Z119" s="1170"/>
      <c r="AA119" s="1170"/>
      <c r="AB119" s="952"/>
      <c r="AC119" s="953"/>
      <c r="AD119" s="953"/>
      <c r="AE119" s="953"/>
      <c r="AF119" s="953"/>
      <c r="AG119" s="953"/>
      <c r="AH119" s="953"/>
      <c r="AI119" s="953"/>
      <c r="AJ119" s="953"/>
      <c r="AK119" s="953"/>
      <c r="AL119" s="953"/>
      <c r="AM119" s="953"/>
      <c r="AN119" s="953"/>
      <c r="AO119" s="953"/>
      <c r="AP119" s="953"/>
      <c r="AQ119" s="954"/>
      <c r="AR119" s="919">
        <f>AB119</f>
        <v>0</v>
      </c>
      <c r="AS119" s="920"/>
      <c r="AT119" s="920"/>
      <c r="AU119" s="920"/>
      <c r="AV119" s="920"/>
      <c r="AW119" s="920"/>
      <c r="AX119" s="920"/>
      <c r="AY119" s="920"/>
      <c r="AZ119" s="920"/>
      <c r="BA119" s="920"/>
      <c r="BB119" s="920"/>
      <c r="BC119" s="920"/>
      <c r="BD119" s="921"/>
      <c r="BE119" s="10"/>
      <c r="BF119" s="10"/>
      <c r="BG119" s="10"/>
      <c r="BH119" s="10"/>
      <c r="BI119" s="10"/>
      <c r="BJ119" s="10"/>
      <c r="BK119" s="10"/>
      <c r="BL119" s="10"/>
      <c r="BM119" s="10"/>
      <c r="BN119" s="10"/>
      <c r="BO119" s="10"/>
      <c r="BP119" s="10"/>
      <c r="BQ119" s="10"/>
      <c r="BR119" s="10"/>
      <c r="BS119" s="10"/>
      <c r="BT119" s="10"/>
      <c r="BU119" s="10"/>
      <c r="BV119" s="10"/>
      <c r="BW119" s="10"/>
    </row>
    <row r="120" spans="1:90" s="26" customFormat="1" x14ac:dyDescent="0.2">
      <c r="A120" s="10"/>
      <c r="B120" s="1154"/>
      <c r="C120" s="1010"/>
      <c r="D120" s="1010"/>
      <c r="E120" s="1010"/>
      <c r="F120" s="1010"/>
      <c r="G120" s="1010"/>
      <c r="H120" s="1010"/>
      <c r="I120" s="1010"/>
      <c r="J120" s="1010"/>
      <c r="K120" s="1010"/>
      <c r="L120" s="1010"/>
      <c r="M120" s="1155"/>
      <c r="N120" s="1170"/>
      <c r="O120" s="1170"/>
      <c r="P120" s="1170"/>
      <c r="Q120" s="1170"/>
      <c r="R120" s="1170"/>
      <c r="S120" s="1170"/>
      <c r="T120" s="1170"/>
      <c r="U120" s="1170"/>
      <c r="V120" s="1170"/>
      <c r="W120" s="1170"/>
      <c r="X120" s="1170"/>
      <c r="Y120" s="1170"/>
      <c r="Z120" s="1170"/>
      <c r="AA120" s="1170"/>
      <c r="AB120" s="955"/>
      <c r="AC120" s="956"/>
      <c r="AD120" s="956"/>
      <c r="AE120" s="956"/>
      <c r="AF120" s="956"/>
      <c r="AG120" s="956"/>
      <c r="AH120" s="956"/>
      <c r="AI120" s="956"/>
      <c r="AJ120" s="956"/>
      <c r="AK120" s="956"/>
      <c r="AL120" s="956"/>
      <c r="AM120" s="956"/>
      <c r="AN120" s="956"/>
      <c r="AO120" s="956"/>
      <c r="AP120" s="956"/>
      <c r="AQ120" s="957"/>
      <c r="AR120" s="922"/>
      <c r="AS120" s="923"/>
      <c r="AT120" s="923"/>
      <c r="AU120" s="923"/>
      <c r="AV120" s="923"/>
      <c r="AW120" s="923"/>
      <c r="AX120" s="923"/>
      <c r="AY120" s="923"/>
      <c r="AZ120" s="923"/>
      <c r="BA120" s="923"/>
      <c r="BB120" s="923"/>
      <c r="BC120" s="923"/>
      <c r="BD120" s="924"/>
      <c r="BE120" s="10"/>
      <c r="BF120" s="10"/>
      <c r="BG120" s="10"/>
      <c r="BH120" s="10"/>
      <c r="BI120" s="10"/>
      <c r="BJ120" s="10"/>
      <c r="BK120" s="10"/>
      <c r="BL120" s="10"/>
      <c r="BM120" s="10"/>
      <c r="BN120" s="10"/>
      <c r="BO120" s="10"/>
      <c r="BP120" s="10"/>
      <c r="BQ120" s="10"/>
      <c r="BR120" s="10"/>
      <c r="BS120" s="10"/>
      <c r="BT120" s="10"/>
      <c r="BU120" s="10"/>
      <c r="BV120" s="10"/>
      <c r="BW120" s="10"/>
    </row>
    <row r="121" spans="1:90" s="26" customFormat="1" ht="27.75" customHeight="1" x14ac:dyDescent="0.2">
      <c r="A121" s="10"/>
      <c r="B121" s="958"/>
      <c r="C121" s="958"/>
      <c r="D121" s="958"/>
      <c r="E121" s="958"/>
      <c r="F121" s="958"/>
      <c r="G121" s="958"/>
      <c r="H121" s="958"/>
      <c r="I121" s="958"/>
      <c r="J121" s="958"/>
      <c r="K121" s="958"/>
      <c r="L121" s="958"/>
      <c r="M121" s="958"/>
      <c r="N121" s="958"/>
      <c r="O121" s="958"/>
      <c r="P121" s="958"/>
      <c r="Q121" s="958"/>
      <c r="R121" s="958"/>
      <c r="S121" s="958"/>
      <c r="T121" s="958"/>
      <c r="U121" s="958"/>
      <c r="V121" s="958"/>
      <c r="W121" s="958"/>
      <c r="X121" s="958"/>
      <c r="Y121" s="958"/>
      <c r="Z121" s="958"/>
      <c r="AA121" s="958"/>
      <c r="AB121" s="959" t="s">
        <v>148</v>
      </c>
      <c r="AC121" s="960"/>
      <c r="AD121" s="960"/>
      <c r="AE121" s="960"/>
      <c r="AF121" s="960"/>
      <c r="AG121" s="960"/>
      <c r="AH121" s="960"/>
      <c r="AI121" s="960"/>
      <c r="AJ121" s="960"/>
      <c r="AK121" s="960"/>
      <c r="AL121" s="960"/>
      <c r="AM121" s="960"/>
      <c r="AN121" s="960"/>
      <c r="AO121" s="960"/>
      <c r="AP121" s="960"/>
      <c r="AQ121" s="961"/>
      <c r="AR121" s="1096">
        <f>SUM(AR111:BD120)</f>
        <v>0</v>
      </c>
      <c r="AS121" s="1097"/>
      <c r="AT121" s="1097"/>
      <c r="AU121" s="1097"/>
      <c r="AV121" s="1097"/>
      <c r="AW121" s="1097"/>
      <c r="AX121" s="1097"/>
      <c r="AY121" s="1097"/>
      <c r="AZ121" s="1097"/>
      <c r="BA121" s="1097"/>
      <c r="BB121" s="1097"/>
      <c r="BC121" s="1097"/>
      <c r="BD121" s="1171"/>
      <c r="BE121" s="10"/>
      <c r="BF121" s="10"/>
      <c r="BG121" s="10"/>
      <c r="BH121" s="10"/>
      <c r="BI121" s="10"/>
      <c r="BJ121" s="10"/>
      <c r="BK121" s="10"/>
      <c r="BL121" s="10"/>
      <c r="BM121" s="10"/>
      <c r="BN121" s="10"/>
      <c r="BO121" s="10"/>
      <c r="BP121" s="10"/>
      <c r="BQ121" s="10"/>
      <c r="BR121" s="10"/>
      <c r="BS121" s="10"/>
      <c r="BT121" s="10"/>
      <c r="BU121" s="10"/>
      <c r="BV121" s="10"/>
      <c r="BW121" s="10"/>
    </row>
    <row r="122" spans="1:90" s="26" customFormat="1" ht="1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row>
    <row r="123" spans="1:90" s="29" customFormat="1" ht="15" customHeight="1" x14ac:dyDescent="0.2">
      <c r="A123" s="659" t="s">
        <v>626</v>
      </c>
      <c r="B123" s="659"/>
      <c r="C123" s="659"/>
      <c r="D123" s="659"/>
      <c r="E123" s="659"/>
      <c r="F123" s="659"/>
      <c r="G123" s="659"/>
      <c r="H123" s="659"/>
      <c r="I123" s="659"/>
      <c r="J123" s="659"/>
      <c r="K123" s="659"/>
      <c r="L123" s="659"/>
      <c r="M123" s="659"/>
      <c r="N123" s="659"/>
      <c r="O123" s="659"/>
      <c r="P123" s="659"/>
      <c r="Q123" s="659"/>
      <c r="R123" s="659"/>
      <c r="S123" s="659"/>
      <c r="T123" s="659"/>
      <c r="U123" s="659"/>
      <c r="V123" s="659"/>
      <c r="W123" s="659"/>
      <c r="X123" s="659"/>
      <c r="Y123" s="659"/>
      <c r="Z123" s="659"/>
      <c r="AA123" s="659"/>
      <c r="AB123" s="659"/>
      <c r="AC123" s="659"/>
      <c r="AD123" s="659"/>
      <c r="AE123" s="659"/>
      <c r="AF123" s="659"/>
      <c r="AG123" s="659"/>
      <c r="AH123" s="659"/>
      <c r="AI123" s="659"/>
      <c r="AJ123" s="659"/>
      <c r="AK123" s="659"/>
      <c r="AL123" s="659"/>
      <c r="AM123" s="659"/>
      <c r="AN123" s="659"/>
      <c r="AO123" s="659"/>
      <c r="AP123" s="659"/>
      <c r="AQ123" s="659"/>
      <c r="AR123" s="659"/>
      <c r="AS123" s="659"/>
      <c r="AT123" s="659"/>
      <c r="AU123" s="659"/>
      <c r="AV123" s="659"/>
      <c r="AW123" s="659"/>
      <c r="AX123" s="659"/>
      <c r="AY123" s="659"/>
      <c r="AZ123" s="659"/>
      <c r="BA123" s="659"/>
      <c r="BB123" s="659"/>
      <c r="BC123" s="659"/>
      <c r="BD123" s="659"/>
      <c r="BE123" s="659"/>
      <c r="BF123" s="659"/>
      <c r="BG123" s="659"/>
      <c r="BH123" s="659"/>
      <c r="BI123" s="659"/>
      <c r="BJ123" s="659"/>
      <c r="BK123" s="659"/>
      <c r="BL123" s="659"/>
      <c r="BM123" s="659"/>
      <c r="BN123" s="659"/>
      <c r="BO123" s="659"/>
      <c r="BP123" s="659"/>
      <c r="BQ123" s="659"/>
      <c r="BR123" s="659"/>
      <c r="BS123" s="659"/>
      <c r="BT123" s="659"/>
      <c r="BU123" s="659"/>
      <c r="BV123" s="659"/>
      <c r="BW123" s="659"/>
      <c r="BX123" s="659"/>
      <c r="BY123" s="659"/>
      <c r="BZ123" s="659"/>
      <c r="CA123" s="27"/>
      <c r="CB123" s="27"/>
      <c r="CC123" s="27"/>
      <c r="CD123" s="27"/>
      <c r="CE123" s="27"/>
      <c r="CF123" s="27"/>
      <c r="CG123" s="27"/>
      <c r="CH123" s="27"/>
      <c r="CI123" s="27"/>
      <c r="CJ123" s="28"/>
    </row>
    <row r="124" spans="1:90" s="29" customFormat="1" ht="14.25" customHeight="1" x14ac:dyDescent="0.2">
      <c r="A124" s="67"/>
      <c r="B124" s="648" t="s">
        <v>270</v>
      </c>
      <c r="C124" s="648"/>
      <c r="D124" s="648"/>
      <c r="E124" s="648"/>
      <c r="F124" s="648"/>
      <c r="G124" s="648"/>
      <c r="H124" s="648"/>
      <c r="I124" s="648"/>
      <c r="J124" s="648"/>
      <c r="K124" s="648"/>
      <c r="L124" s="648"/>
      <c r="M124" s="648"/>
      <c r="N124" s="648"/>
      <c r="O124" s="648"/>
      <c r="P124" s="648"/>
      <c r="Q124" s="648"/>
      <c r="R124" s="648"/>
      <c r="S124" s="648"/>
      <c r="T124" s="648"/>
      <c r="U124" s="648"/>
      <c r="V124" s="648"/>
      <c r="W124" s="648"/>
      <c r="X124" s="648"/>
      <c r="Y124" s="648"/>
      <c r="Z124" s="648"/>
      <c r="AA124" s="648"/>
      <c r="AB124" s="648"/>
      <c r="AC124" s="648"/>
      <c r="AD124" s="648"/>
      <c r="AE124" s="648"/>
      <c r="AF124" s="648"/>
      <c r="AG124" s="648"/>
      <c r="AH124" s="648"/>
      <c r="AI124" s="648"/>
      <c r="AJ124" s="648"/>
      <c r="AK124" s="648"/>
      <c r="AL124" s="648"/>
      <c r="AM124" s="648"/>
      <c r="AN124" s="648"/>
      <c r="AO124" s="648"/>
      <c r="AP124" s="648"/>
      <c r="AQ124" s="648"/>
      <c r="AR124" s="648"/>
      <c r="AS124" s="648"/>
      <c r="AT124" s="648"/>
      <c r="AU124" s="648"/>
      <c r="AV124" s="648"/>
      <c r="AW124" s="648"/>
      <c r="AX124" s="648"/>
      <c r="AY124" s="648"/>
      <c r="AZ124" s="648"/>
      <c r="BA124" s="648"/>
      <c r="BB124" s="648"/>
      <c r="BC124" s="648"/>
      <c r="BD124" s="648"/>
      <c r="BE124" s="648"/>
      <c r="BF124" s="68"/>
      <c r="BG124" s="68"/>
      <c r="BH124" s="68"/>
      <c r="BI124" s="68"/>
      <c r="BJ124" s="68"/>
      <c r="BK124" s="68"/>
      <c r="BL124" s="68"/>
      <c r="BM124" s="68"/>
      <c r="BN124" s="68"/>
      <c r="BO124" s="68"/>
      <c r="BP124" s="68"/>
      <c r="BQ124" s="68"/>
      <c r="BR124" s="68"/>
      <c r="BS124" s="68"/>
      <c r="BT124" s="68"/>
      <c r="BU124" s="68"/>
      <c r="BV124" s="68"/>
      <c r="BW124" s="68"/>
      <c r="BZ124" s="31"/>
      <c r="CA124" s="31"/>
      <c r="CB124" s="27"/>
      <c r="CC124" s="27"/>
      <c r="CD124" s="27"/>
      <c r="CE124" s="27"/>
      <c r="CF124" s="27"/>
      <c r="CG124" s="27"/>
      <c r="CH124" s="27"/>
      <c r="CI124" s="27"/>
      <c r="CJ124" s="28"/>
    </row>
    <row r="125" spans="1:90" s="29" customFormat="1" ht="60.75" customHeight="1" x14ac:dyDescent="0.2">
      <c r="A125" s="67"/>
      <c r="B125" s="648"/>
      <c r="C125" s="648"/>
      <c r="D125" s="648"/>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648"/>
      <c r="AK125" s="648"/>
      <c r="AL125" s="648"/>
      <c r="AM125" s="648"/>
      <c r="AN125" s="648"/>
      <c r="AO125" s="648"/>
      <c r="AP125" s="648"/>
      <c r="AQ125" s="648"/>
      <c r="AR125" s="648"/>
      <c r="AS125" s="648"/>
      <c r="AT125" s="648"/>
      <c r="AU125" s="648"/>
      <c r="AV125" s="648"/>
      <c r="AW125" s="648"/>
      <c r="AX125" s="648"/>
      <c r="AY125" s="648"/>
      <c r="AZ125" s="648"/>
      <c r="BA125" s="648"/>
      <c r="BB125" s="648"/>
      <c r="BC125" s="648"/>
      <c r="BD125" s="648"/>
      <c r="BE125" s="648"/>
      <c r="BF125" s="68"/>
      <c r="BG125" s="68"/>
      <c r="BH125" s="68"/>
      <c r="BI125" s="68"/>
      <c r="BJ125" s="68"/>
      <c r="BK125" s="68"/>
      <c r="BL125" s="68"/>
      <c r="BM125" s="68"/>
      <c r="BN125" s="68"/>
      <c r="BO125" s="68"/>
      <c r="BP125" s="68"/>
      <c r="BQ125" s="68"/>
      <c r="BR125" s="68"/>
      <c r="BS125" s="68"/>
      <c r="BT125" s="68"/>
      <c r="BU125" s="68"/>
      <c r="BV125" s="68"/>
      <c r="BW125" s="68"/>
      <c r="BZ125" s="31"/>
      <c r="CA125" s="31"/>
      <c r="CB125" s="27"/>
      <c r="CC125" s="27"/>
      <c r="CD125" s="27"/>
      <c r="CE125" s="27"/>
      <c r="CF125" s="27"/>
      <c r="CG125" s="27"/>
      <c r="CH125" s="27"/>
      <c r="CI125" s="27"/>
      <c r="CJ125" s="28"/>
    </row>
    <row r="126" spans="1:90" s="26" customFormat="1" ht="9.9499999999999993"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row>
    <row r="127" spans="1:90" s="26" customFormat="1" x14ac:dyDescent="0.2">
      <c r="A127" s="10"/>
      <c r="B127" s="668" t="s">
        <v>586</v>
      </c>
      <c r="C127" s="668"/>
      <c r="D127" s="668"/>
      <c r="E127" s="668"/>
      <c r="F127" s="668"/>
      <c r="G127" s="668"/>
      <c r="H127" s="668"/>
      <c r="I127" s="668"/>
      <c r="J127" s="668"/>
      <c r="K127" s="668"/>
      <c r="L127" s="668"/>
      <c r="M127" s="668"/>
      <c r="N127" s="668"/>
      <c r="O127" s="668"/>
      <c r="P127" s="668"/>
      <c r="Q127" s="668"/>
      <c r="R127" s="668"/>
      <c r="S127" s="668" t="s">
        <v>165</v>
      </c>
      <c r="T127" s="668"/>
      <c r="U127" s="668"/>
      <c r="V127" s="668"/>
      <c r="W127" s="668"/>
      <c r="X127" s="668"/>
      <c r="Y127" s="668"/>
      <c r="Z127" s="668"/>
      <c r="AA127" s="668"/>
      <c r="AB127" s="668"/>
      <c r="AC127" s="668"/>
      <c r="AD127" s="668"/>
      <c r="AE127" s="668"/>
      <c r="AF127" s="668"/>
      <c r="AG127" s="668"/>
      <c r="AH127" s="668"/>
      <c r="AI127" s="668"/>
      <c r="AJ127" s="668"/>
      <c r="AK127" s="668"/>
      <c r="AL127" s="668"/>
      <c r="AM127" s="668"/>
      <c r="AN127" s="668"/>
      <c r="AO127" s="668"/>
      <c r="AP127" s="668"/>
      <c r="AQ127" s="668"/>
      <c r="AR127" s="668"/>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row>
    <row r="128" spans="1:90" s="26" customFormat="1" ht="12.75" customHeight="1" x14ac:dyDescent="0.2">
      <c r="A128" s="10"/>
      <c r="B128" s="658"/>
      <c r="C128" s="658"/>
      <c r="D128" s="658"/>
      <c r="E128" s="658"/>
      <c r="F128" s="658"/>
      <c r="G128" s="658"/>
      <c r="H128" s="658"/>
      <c r="I128" s="658"/>
      <c r="J128" s="658"/>
      <c r="K128" s="658"/>
      <c r="L128" s="658"/>
      <c r="M128" s="658"/>
      <c r="N128" s="658"/>
      <c r="O128" s="658"/>
      <c r="P128" s="658"/>
      <c r="Q128" s="658"/>
      <c r="R128" s="658"/>
      <c r="S128" s="673"/>
      <c r="T128" s="674"/>
      <c r="U128" s="674"/>
      <c r="V128" s="674"/>
      <c r="W128" s="674"/>
      <c r="X128" s="674"/>
      <c r="Y128" s="674"/>
      <c r="Z128" s="674"/>
      <c r="AA128" s="674"/>
      <c r="AB128" s="674"/>
      <c r="AC128" s="674"/>
      <c r="AD128" s="674"/>
      <c r="AE128" s="674"/>
      <c r="AF128" s="674"/>
      <c r="AG128" s="674"/>
      <c r="AH128" s="674"/>
      <c r="AI128" s="674"/>
      <c r="AJ128" s="674"/>
      <c r="AK128" s="674"/>
      <c r="AL128" s="674"/>
      <c r="AM128" s="674"/>
      <c r="AN128" s="674"/>
      <c r="AO128" s="674"/>
      <c r="AP128" s="674"/>
      <c r="AQ128" s="674"/>
      <c r="AR128" s="675"/>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row>
    <row r="129" spans="1:113" s="26" customFormat="1" x14ac:dyDescent="0.2">
      <c r="A129" s="10"/>
      <c r="B129" s="889"/>
      <c r="C129" s="658"/>
      <c r="D129" s="658"/>
      <c r="E129" s="658"/>
      <c r="F129" s="658"/>
      <c r="G129" s="658"/>
      <c r="H129" s="658"/>
      <c r="I129" s="658"/>
      <c r="J129" s="658"/>
      <c r="K129" s="658"/>
      <c r="L129" s="658"/>
      <c r="M129" s="658"/>
      <c r="N129" s="658"/>
      <c r="O129" s="658"/>
      <c r="P129" s="658"/>
      <c r="Q129" s="658"/>
      <c r="R129" s="658"/>
      <c r="S129" s="673"/>
      <c r="T129" s="674"/>
      <c r="U129" s="674"/>
      <c r="V129" s="674"/>
      <c r="W129" s="674"/>
      <c r="X129" s="674"/>
      <c r="Y129" s="674"/>
      <c r="Z129" s="674"/>
      <c r="AA129" s="674"/>
      <c r="AB129" s="674"/>
      <c r="AC129" s="674"/>
      <c r="AD129" s="674"/>
      <c r="AE129" s="674"/>
      <c r="AF129" s="674"/>
      <c r="AG129" s="674"/>
      <c r="AH129" s="674"/>
      <c r="AI129" s="674"/>
      <c r="AJ129" s="674"/>
      <c r="AK129" s="674"/>
      <c r="AL129" s="674"/>
      <c r="AM129" s="674"/>
      <c r="AN129" s="674"/>
      <c r="AO129" s="674"/>
      <c r="AP129" s="674"/>
      <c r="AQ129" s="674"/>
      <c r="AR129" s="675"/>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row>
    <row r="130" spans="1:113" s="26" customFormat="1" x14ac:dyDescent="0.2">
      <c r="A130" s="10"/>
      <c r="B130" s="658"/>
      <c r="C130" s="658"/>
      <c r="D130" s="658"/>
      <c r="E130" s="658"/>
      <c r="F130" s="658"/>
      <c r="G130" s="658"/>
      <c r="H130" s="658"/>
      <c r="I130" s="658"/>
      <c r="J130" s="658"/>
      <c r="K130" s="658"/>
      <c r="L130" s="658"/>
      <c r="M130" s="658"/>
      <c r="N130" s="658"/>
      <c r="O130" s="658"/>
      <c r="P130" s="658"/>
      <c r="Q130" s="658"/>
      <c r="R130" s="658"/>
      <c r="S130" s="673"/>
      <c r="T130" s="674"/>
      <c r="U130" s="674"/>
      <c r="V130" s="674"/>
      <c r="W130" s="674"/>
      <c r="X130" s="674"/>
      <c r="Y130" s="674"/>
      <c r="Z130" s="674"/>
      <c r="AA130" s="674"/>
      <c r="AB130" s="674"/>
      <c r="AC130" s="674"/>
      <c r="AD130" s="674"/>
      <c r="AE130" s="674"/>
      <c r="AF130" s="674"/>
      <c r="AG130" s="674"/>
      <c r="AH130" s="674"/>
      <c r="AI130" s="674"/>
      <c r="AJ130" s="674"/>
      <c r="AK130" s="674"/>
      <c r="AL130" s="674"/>
      <c r="AM130" s="674"/>
      <c r="AN130" s="674"/>
      <c r="AO130" s="674"/>
      <c r="AP130" s="674"/>
      <c r="AQ130" s="674"/>
      <c r="AR130" s="675"/>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row>
    <row r="131" spans="1:113" s="26" customFormat="1" x14ac:dyDescent="0.2">
      <c r="A131" s="10"/>
      <c r="B131" s="658"/>
      <c r="C131" s="658"/>
      <c r="D131" s="658"/>
      <c r="E131" s="658"/>
      <c r="F131" s="658"/>
      <c r="G131" s="658"/>
      <c r="H131" s="658"/>
      <c r="I131" s="658"/>
      <c r="J131" s="658"/>
      <c r="K131" s="658"/>
      <c r="L131" s="658"/>
      <c r="M131" s="658"/>
      <c r="N131" s="658"/>
      <c r="O131" s="658"/>
      <c r="P131" s="658"/>
      <c r="Q131" s="658"/>
      <c r="R131" s="658"/>
      <c r="S131" s="673"/>
      <c r="T131" s="674"/>
      <c r="U131" s="674"/>
      <c r="V131" s="674"/>
      <c r="W131" s="674"/>
      <c r="X131" s="674"/>
      <c r="Y131" s="674"/>
      <c r="Z131" s="674"/>
      <c r="AA131" s="674"/>
      <c r="AB131" s="674"/>
      <c r="AC131" s="674"/>
      <c r="AD131" s="674"/>
      <c r="AE131" s="674"/>
      <c r="AF131" s="674"/>
      <c r="AG131" s="674"/>
      <c r="AH131" s="674"/>
      <c r="AI131" s="674"/>
      <c r="AJ131" s="674"/>
      <c r="AK131" s="674"/>
      <c r="AL131" s="674"/>
      <c r="AM131" s="674"/>
      <c r="AN131" s="674"/>
      <c r="AO131" s="674"/>
      <c r="AP131" s="674"/>
      <c r="AQ131" s="674"/>
      <c r="AR131" s="675"/>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row>
    <row r="132" spans="1:113" s="26" customFormat="1" x14ac:dyDescent="0.2">
      <c r="A132" s="10"/>
      <c r="B132" s="658"/>
      <c r="C132" s="658"/>
      <c r="D132" s="658"/>
      <c r="E132" s="658"/>
      <c r="F132" s="658"/>
      <c r="G132" s="658"/>
      <c r="H132" s="658"/>
      <c r="I132" s="658"/>
      <c r="J132" s="658"/>
      <c r="K132" s="658"/>
      <c r="L132" s="658"/>
      <c r="M132" s="658"/>
      <c r="N132" s="658"/>
      <c r="O132" s="658"/>
      <c r="P132" s="658"/>
      <c r="Q132" s="658"/>
      <c r="R132" s="658"/>
      <c r="S132" s="673"/>
      <c r="T132" s="674"/>
      <c r="U132" s="674"/>
      <c r="V132" s="674"/>
      <c r="W132" s="674"/>
      <c r="X132" s="674"/>
      <c r="Y132" s="674"/>
      <c r="Z132" s="674"/>
      <c r="AA132" s="674"/>
      <c r="AB132" s="674"/>
      <c r="AC132" s="674"/>
      <c r="AD132" s="674"/>
      <c r="AE132" s="674"/>
      <c r="AF132" s="674"/>
      <c r="AG132" s="674"/>
      <c r="AH132" s="674"/>
      <c r="AI132" s="674"/>
      <c r="AJ132" s="674"/>
      <c r="AK132" s="674"/>
      <c r="AL132" s="674"/>
      <c r="AM132" s="674"/>
      <c r="AN132" s="674"/>
      <c r="AO132" s="674"/>
      <c r="AP132" s="674"/>
      <c r="AQ132" s="674"/>
      <c r="AR132" s="675"/>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CT132" s="60"/>
      <c r="CU132" s="60"/>
      <c r="CV132" s="60"/>
      <c r="CW132" s="60"/>
      <c r="CX132" s="60"/>
      <c r="CY132" s="60"/>
      <c r="CZ132" s="60"/>
    </row>
    <row r="133" spans="1:113" s="26" customFormat="1" x14ac:dyDescent="0.2">
      <c r="A133" s="10"/>
      <c r="B133" s="658"/>
      <c r="C133" s="658"/>
      <c r="D133" s="658"/>
      <c r="E133" s="658"/>
      <c r="F133" s="658"/>
      <c r="G133" s="658"/>
      <c r="H133" s="658"/>
      <c r="I133" s="658"/>
      <c r="J133" s="658"/>
      <c r="K133" s="658"/>
      <c r="L133" s="658"/>
      <c r="M133" s="658"/>
      <c r="N133" s="658"/>
      <c r="O133" s="658"/>
      <c r="P133" s="658"/>
      <c r="Q133" s="658"/>
      <c r="R133" s="658"/>
      <c r="S133" s="673"/>
      <c r="T133" s="674"/>
      <c r="U133" s="674"/>
      <c r="V133" s="674"/>
      <c r="W133" s="674"/>
      <c r="X133" s="674"/>
      <c r="Y133" s="674"/>
      <c r="Z133" s="674"/>
      <c r="AA133" s="674"/>
      <c r="AB133" s="674"/>
      <c r="AC133" s="674"/>
      <c r="AD133" s="674"/>
      <c r="AE133" s="674"/>
      <c r="AF133" s="674"/>
      <c r="AG133" s="674"/>
      <c r="AH133" s="674"/>
      <c r="AI133" s="674"/>
      <c r="AJ133" s="674"/>
      <c r="AK133" s="674"/>
      <c r="AL133" s="674"/>
      <c r="AM133" s="674"/>
      <c r="AN133" s="674"/>
      <c r="AO133" s="674"/>
      <c r="AP133" s="674"/>
      <c r="AQ133" s="674"/>
      <c r="AR133" s="675"/>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CT133" s="2"/>
      <c r="CU133" s="2"/>
      <c r="CV133" s="2"/>
      <c r="CW133" s="2"/>
      <c r="CX133" s="2"/>
      <c r="CY133" s="2"/>
      <c r="CZ133" s="2"/>
    </row>
    <row r="134" spans="1:113" s="26" customFormat="1" x14ac:dyDescent="0.2">
      <c r="A134" s="10"/>
      <c r="B134" s="658"/>
      <c r="C134" s="658"/>
      <c r="D134" s="658"/>
      <c r="E134" s="658"/>
      <c r="F134" s="658"/>
      <c r="G134" s="658"/>
      <c r="H134" s="658"/>
      <c r="I134" s="658"/>
      <c r="J134" s="658"/>
      <c r="K134" s="658"/>
      <c r="L134" s="658"/>
      <c r="M134" s="658"/>
      <c r="N134" s="658"/>
      <c r="O134" s="658"/>
      <c r="P134" s="658"/>
      <c r="Q134" s="658"/>
      <c r="R134" s="658"/>
      <c r="S134" s="673"/>
      <c r="T134" s="674"/>
      <c r="U134" s="674"/>
      <c r="V134" s="674"/>
      <c r="W134" s="674"/>
      <c r="X134" s="674"/>
      <c r="Y134" s="674"/>
      <c r="Z134" s="674"/>
      <c r="AA134" s="674"/>
      <c r="AB134" s="674"/>
      <c r="AC134" s="674"/>
      <c r="AD134" s="674"/>
      <c r="AE134" s="674"/>
      <c r="AF134" s="674"/>
      <c r="AG134" s="674"/>
      <c r="AH134" s="674"/>
      <c r="AI134" s="674"/>
      <c r="AJ134" s="674"/>
      <c r="AK134" s="674"/>
      <c r="AL134" s="674"/>
      <c r="AM134" s="674"/>
      <c r="AN134" s="674"/>
      <c r="AO134" s="674"/>
      <c r="AP134" s="674"/>
      <c r="AQ134" s="674"/>
      <c r="AR134" s="675"/>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CT134" s="2"/>
      <c r="CU134" s="2"/>
      <c r="CV134" s="2"/>
      <c r="CW134" s="2"/>
      <c r="CX134" s="2"/>
      <c r="CY134" s="2"/>
      <c r="CZ134" s="2"/>
    </row>
    <row r="135" spans="1:113" s="26" customFormat="1" x14ac:dyDescent="0.2">
      <c r="A135" s="10"/>
      <c r="B135" s="658"/>
      <c r="C135" s="658"/>
      <c r="D135" s="658"/>
      <c r="E135" s="658"/>
      <c r="F135" s="658"/>
      <c r="G135" s="658"/>
      <c r="H135" s="658"/>
      <c r="I135" s="658"/>
      <c r="J135" s="658"/>
      <c r="K135" s="658"/>
      <c r="L135" s="658"/>
      <c r="M135" s="658"/>
      <c r="N135" s="658"/>
      <c r="O135" s="658"/>
      <c r="P135" s="658"/>
      <c r="Q135" s="658"/>
      <c r="R135" s="658"/>
      <c r="S135" s="673"/>
      <c r="T135" s="674"/>
      <c r="U135" s="674"/>
      <c r="V135" s="674"/>
      <c r="W135" s="674"/>
      <c r="X135" s="674"/>
      <c r="Y135" s="674"/>
      <c r="Z135" s="674"/>
      <c r="AA135" s="674"/>
      <c r="AB135" s="674"/>
      <c r="AC135" s="674"/>
      <c r="AD135" s="674"/>
      <c r="AE135" s="674"/>
      <c r="AF135" s="674"/>
      <c r="AG135" s="674"/>
      <c r="AH135" s="674"/>
      <c r="AI135" s="674"/>
      <c r="AJ135" s="674"/>
      <c r="AK135" s="674"/>
      <c r="AL135" s="674"/>
      <c r="AM135" s="674"/>
      <c r="AN135" s="674"/>
      <c r="AO135" s="674"/>
      <c r="AP135" s="674"/>
      <c r="AQ135" s="674"/>
      <c r="AR135" s="675"/>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CT135" s="2"/>
      <c r="CU135" s="2"/>
      <c r="CV135" s="2"/>
      <c r="CW135" s="2"/>
      <c r="CX135" s="2"/>
      <c r="CY135" s="2"/>
      <c r="CZ135" s="2"/>
    </row>
    <row r="136" spans="1:113" s="26" customFormat="1" x14ac:dyDescent="0.2">
      <c r="A136" s="10"/>
      <c r="B136" s="658"/>
      <c r="C136" s="658"/>
      <c r="D136" s="658"/>
      <c r="E136" s="658"/>
      <c r="F136" s="658"/>
      <c r="G136" s="658"/>
      <c r="H136" s="658"/>
      <c r="I136" s="658"/>
      <c r="J136" s="658"/>
      <c r="K136" s="658"/>
      <c r="L136" s="658"/>
      <c r="M136" s="658"/>
      <c r="N136" s="658"/>
      <c r="O136" s="658"/>
      <c r="P136" s="658"/>
      <c r="Q136" s="658"/>
      <c r="R136" s="658"/>
      <c r="S136" s="673"/>
      <c r="T136" s="674"/>
      <c r="U136" s="674"/>
      <c r="V136" s="674"/>
      <c r="W136" s="674"/>
      <c r="X136" s="674"/>
      <c r="Y136" s="674"/>
      <c r="Z136" s="674"/>
      <c r="AA136" s="674"/>
      <c r="AB136" s="674"/>
      <c r="AC136" s="674"/>
      <c r="AD136" s="674"/>
      <c r="AE136" s="674"/>
      <c r="AF136" s="674"/>
      <c r="AG136" s="674"/>
      <c r="AH136" s="674"/>
      <c r="AI136" s="674"/>
      <c r="AJ136" s="674"/>
      <c r="AK136" s="674"/>
      <c r="AL136" s="674"/>
      <c r="AM136" s="674"/>
      <c r="AN136" s="674"/>
      <c r="AO136" s="674"/>
      <c r="AP136" s="674"/>
      <c r="AQ136" s="674"/>
      <c r="AR136" s="675"/>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CT136" s="60"/>
      <c r="CU136" s="60"/>
      <c r="CV136" s="60"/>
      <c r="CW136" s="60"/>
      <c r="CX136" s="60"/>
      <c r="CY136" s="60"/>
      <c r="CZ136" s="60"/>
      <c r="DA136" s="60"/>
      <c r="DB136" s="60"/>
      <c r="DC136" s="60"/>
      <c r="DD136" s="60"/>
      <c r="DE136" s="60"/>
      <c r="DF136" s="60"/>
      <c r="DG136" s="60"/>
      <c r="DH136" s="60"/>
      <c r="DI136" s="60"/>
    </row>
    <row r="137" spans="1:113" s="26" customFormat="1" x14ac:dyDescent="0.2">
      <c r="A137" s="10"/>
      <c r="B137" s="658"/>
      <c r="C137" s="658"/>
      <c r="D137" s="658"/>
      <c r="E137" s="658"/>
      <c r="F137" s="658"/>
      <c r="G137" s="658"/>
      <c r="H137" s="658"/>
      <c r="I137" s="658"/>
      <c r="J137" s="658"/>
      <c r="K137" s="658"/>
      <c r="L137" s="658"/>
      <c r="M137" s="658"/>
      <c r="N137" s="658"/>
      <c r="O137" s="658"/>
      <c r="P137" s="658"/>
      <c r="Q137" s="658"/>
      <c r="R137" s="658"/>
      <c r="S137" s="673"/>
      <c r="T137" s="674"/>
      <c r="U137" s="674"/>
      <c r="V137" s="674"/>
      <c r="W137" s="674"/>
      <c r="X137" s="674"/>
      <c r="Y137" s="674"/>
      <c r="Z137" s="674"/>
      <c r="AA137" s="674"/>
      <c r="AB137" s="674"/>
      <c r="AC137" s="674"/>
      <c r="AD137" s="674"/>
      <c r="AE137" s="674"/>
      <c r="AF137" s="674"/>
      <c r="AG137" s="674"/>
      <c r="AH137" s="674"/>
      <c r="AI137" s="674"/>
      <c r="AJ137" s="674"/>
      <c r="AK137" s="674"/>
      <c r="AL137" s="674"/>
      <c r="AM137" s="674"/>
      <c r="AN137" s="674"/>
      <c r="AO137" s="674"/>
      <c r="AP137" s="674"/>
      <c r="AQ137" s="674"/>
      <c r="AR137" s="675"/>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CT137" s="61"/>
      <c r="CU137" s="61"/>
      <c r="CV137" s="61"/>
      <c r="DE137" s="61"/>
      <c r="DF137" s="61"/>
      <c r="DG137" s="61"/>
      <c r="DH137" s="61"/>
      <c r="DI137" s="61"/>
    </row>
    <row r="138" spans="1:113" s="26" customFormat="1" x14ac:dyDescent="0.2">
      <c r="A138" s="10"/>
      <c r="B138" s="658"/>
      <c r="C138" s="658"/>
      <c r="D138" s="658"/>
      <c r="E138" s="658"/>
      <c r="F138" s="658"/>
      <c r="G138" s="658"/>
      <c r="H138" s="658"/>
      <c r="I138" s="658"/>
      <c r="J138" s="658"/>
      <c r="K138" s="658"/>
      <c r="L138" s="658"/>
      <c r="M138" s="658"/>
      <c r="N138" s="658"/>
      <c r="O138" s="658"/>
      <c r="P138" s="658"/>
      <c r="Q138" s="658"/>
      <c r="R138" s="658"/>
      <c r="S138" s="673"/>
      <c r="T138" s="674"/>
      <c r="U138" s="674"/>
      <c r="V138" s="674"/>
      <c r="W138" s="674"/>
      <c r="X138" s="674"/>
      <c r="Y138" s="674"/>
      <c r="Z138" s="674"/>
      <c r="AA138" s="674"/>
      <c r="AB138" s="674"/>
      <c r="AC138" s="674"/>
      <c r="AD138" s="674"/>
      <c r="AE138" s="674"/>
      <c r="AF138" s="674"/>
      <c r="AG138" s="674"/>
      <c r="AH138" s="674"/>
      <c r="AI138" s="674"/>
      <c r="AJ138" s="674"/>
      <c r="AK138" s="674"/>
      <c r="AL138" s="674"/>
      <c r="AM138" s="674"/>
      <c r="AN138" s="674"/>
      <c r="AO138" s="674"/>
      <c r="AP138" s="674"/>
      <c r="AQ138" s="674"/>
      <c r="AR138" s="675"/>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CT138" s="61"/>
      <c r="CU138" s="61"/>
      <c r="CV138" s="61"/>
      <c r="DE138" s="61"/>
      <c r="DF138" s="61"/>
      <c r="DG138" s="61"/>
      <c r="DH138" s="61"/>
      <c r="DI138" s="61"/>
    </row>
    <row r="139" spans="1:113" s="26" customFormat="1" x14ac:dyDescent="0.2">
      <c r="A139" s="10"/>
      <c r="B139" s="658"/>
      <c r="C139" s="658"/>
      <c r="D139" s="658"/>
      <c r="E139" s="658"/>
      <c r="F139" s="658"/>
      <c r="G139" s="658"/>
      <c r="H139" s="658"/>
      <c r="I139" s="658"/>
      <c r="J139" s="658"/>
      <c r="K139" s="658"/>
      <c r="L139" s="658"/>
      <c r="M139" s="658"/>
      <c r="N139" s="658"/>
      <c r="O139" s="658"/>
      <c r="P139" s="658"/>
      <c r="Q139" s="658"/>
      <c r="R139" s="658"/>
      <c r="S139" s="673"/>
      <c r="T139" s="674"/>
      <c r="U139" s="674"/>
      <c r="V139" s="674"/>
      <c r="W139" s="674"/>
      <c r="X139" s="674"/>
      <c r="Y139" s="674"/>
      <c r="Z139" s="674"/>
      <c r="AA139" s="674"/>
      <c r="AB139" s="674"/>
      <c r="AC139" s="674"/>
      <c r="AD139" s="674"/>
      <c r="AE139" s="674"/>
      <c r="AF139" s="674"/>
      <c r="AG139" s="674"/>
      <c r="AH139" s="674"/>
      <c r="AI139" s="674"/>
      <c r="AJ139" s="674"/>
      <c r="AK139" s="674"/>
      <c r="AL139" s="674"/>
      <c r="AM139" s="674"/>
      <c r="AN139" s="674"/>
      <c r="AO139" s="674"/>
      <c r="AP139" s="674"/>
      <c r="AQ139" s="674"/>
      <c r="AR139" s="675"/>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CS139" s="60"/>
      <c r="DA139" s="61"/>
      <c r="DB139" s="61"/>
      <c r="DC139" s="61"/>
      <c r="DD139" s="61"/>
      <c r="DE139" s="61"/>
      <c r="DF139" s="61"/>
      <c r="DG139" s="61"/>
      <c r="DH139" s="61"/>
      <c r="DI139" s="61"/>
    </row>
    <row r="140" spans="1:113" s="26" customFormat="1" ht="14.25" customHeight="1" x14ac:dyDescent="0.2">
      <c r="A140" s="10"/>
      <c r="B140" s="676" t="s">
        <v>148</v>
      </c>
      <c r="C140" s="677"/>
      <c r="D140" s="677"/>
      <c r="E140" s="677"/>
      <c r="F140" s="677"/>
      <c r="G140" s="677"/>
      <c r="H140" s="677"/>
      <c r="I140" s="677"/>
      <c r="J140" s="677"/>
      <c r="K140" s="677"/>
      <c r="L140" s="677"/>
      <c r="M140" s="677"/>
      <c r="N140" s="677"/>
      <c r="O140" s="677"/>
      <c r="P140" s="677"/>
      <c r="Q140" s="677"/>
      <c r="R140" s="678"/>
      <c r="S140" s="867">
        <f>SUM(S128:AR139)</f>
        <v>0</v>
      </c>
      <c r="T140" s="868"/>
      <c r="U140" s="868"/>
      <c r="V140" s="868"/>
      <c r="W140" s="868"/>
      <c r="X140" s="868"/>
      <c r="Y140" s="868"/>
      <c r="Z140" s="868"/>
      <c r="AA140" s="868"/>
      <c r="AB140" s="868"/>
      <c r="AC140" s="868"/>
      <c r="AD140" s="868"/>
      <c r="AE140" s="868"/>
      <c r="AF140" s="868"/>
      <c r="AG140" s="868"/>
      <c r="AH140" s="868"/>
      <c r="AI140" s="868"/>
      <c r="AJ140" s="868"/>
      <c r="AK140" s="868"/>
      <c r="AL140" s="868"/>
      <c r="AM140" s="868"/>
      <c r="AN140" s="868"/>
      <c r="AO140" s="868"/>
      <c r="AP140" s="868"/>
      <c r="AQ140" s="868"/>
      <c r="AR140" s="868"/>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CS140" s="2"/>
    </row>
    <row r="141" spans="1:113" s="26" customFormat="1" ht="14.25" customHeight="1" x14ac:dyDescent="0.2">
      <c r="A141" s="324"/>
      <c r="B141" s="590"/>
      <c r="C141" s="590"/>
      <c r="D141" s="590"/>
      <c r="E141" s="590"/>
      <c r="F141" s="590"/>
      <c r="G141" s="590"/>
      <c r="H141" s="590"/>
      <c r="I141" s="590"/>
      <c r="J141" s="590"/>
      <c r="K141" s="590"/>
      <c r="L141" s="590"/>
      <c r="M141" s="590"/>
      <c r="N141" s="590"/>
      <c r="O141" s="590"/>
      <c r="P141" s="590"/>
      <c r="Q141" s="590"/>
      <c r="R141" s="590"/>
      <c r="S141" s="591"/>
      <c r="T141" s="592"/>
      <c r="U141" s="592"/>
      <c r="V141" s="592"/>
      <c r="W141" s="592"/>
      <c r="X141" s="592"/>
      <c r="Y141" s="592"/>
      <c r="Z141" s="592"/>
      <c r="AA141" s="592"/>
      <c r="AB141" s="592"/>
      <c r="AC141" s="592"/>
      <c r="AD141" s="592"/>
      <c r="AE141" s="592"/>
      <c r="AF141" s="592"/>
      <c r="AG141" s="592"/>
      <c r="AH141" s="592"/>
      <c r="AI141" s="592"/>
      <c r="AJ141" s="592"/>
      <c r="AK141" s="592"/>
      <c r="AL141" s="592"/>
      <c r="AM141" s="592"/>
      <c r="AN141" s="592"/>
      <c r="AO141" s="592"/>
      <c r="AP141" s="592"/>
      <c r="AQ141" s="592"/>
      <c r="AR141" s="592"/>
      <c r="AS141" s="324"/>
      <c r="AT141" s="324"/>
      <c r="AU141" s="324"/>
      <c r="AV141" s="324"/>
      <c r="AW141" s="324"/>
      <c r="AX141" s="324"/>
      <c r="AY141" s="324"/>
      <c r="AZ141" s="324"/>
      <c r="BA141" s="324"/>
      <c r="BB141" s="324"/>
      <c r="BC141" s="324"/>
      <c r="BD141" s="324"/>
      <c r="BE141" s="324"/>
      <c r="BF141" s="324"/>
      <c r="BG141" s="324"/>
      <c r="BH141" s="324"/>
      <c r="BI141" s="324"/>
      <c r="BJ141" s="324"/>
      <c r="BK141" s="324"/>
      <c r="BL141" s="324"/>
      <c r="BM141" s="324"/>
      <c r="BN141" s="324"/>
      <c r="CS141" s="2"/>
    </row>
    <row r="142" spans="1:113" s="26" customFormat="1" ht="14.25" customHeight="1" x14ac:dyDescent="0.2">
      <c r="A142" s="324"/>
      <c r="B142" s="590"/>
      <c r="C142" s="590"/>
      <c r="D142" s="590"/>
      <c r="E142" s="590"/>
      <c r="F142" s="590"/>
      <c r="G142" s="590"/>
      <c r="H142" s="590"/>
      <c r="I142" s="590"/>
      <c r="J142" s="590"/>
      <c r="K142" s="590"/>
      <c r="L142" s="590"/>
      <c r="M142" s="590"/>
      <c r="N142" s="590"/>
      <c r="O142" s="590"/>
      <c r="P142" s="590"/>
      <c r="Q142" s="590"/>
      <c r="R142" s="590"/>
      <c r="S142" s="591"/>
      <c r="T142" s="592"/>
      <c r="U142" s="592"/>
      <c r="V142" s="592"/>
      <c r="W142" s="592"/>
      <c r="X142" s="592"/>
      <c r="Y142" s="592"/>
      <c r="Z142" s="592"/>
      <c r="AA142" s="592"/>
      <c r="AB142" s="592"/>
      <c r="AC142" s="592"/>
      <c r="AD142" s="592"/>
      <c r="AE142" s="592"/>
      <c r="AF142" s="592"/>
      <c r="AG142" s="592"/>
      <c r="AH142" s="592"/>
      <c r="AI142" s="592"/>
      <c r="AJ142" s="592"/>
      <c r="AK142" s="592"/>
      <c r="AL142" s="592"/>
      <c r="AM142" s="592"/>
      <c r="AN142" s="592"/>
      <c r="AO142" s="592"/>
      <c r="AP142" s="592"/>
      <c r="AQ142" s="592"/>
      <c r="AR142" s="592"/>
      <c r="AS142" s="324"/>
      <c r="AT142" s="324"/>
      <c r="AU142" s="324"/>
      <c r="AV142" s="324"/>
      <c r="AW142" s="324"/>
      <c r="AX142" s="324"/>
      <c r="AY142" s="324"/>
      <c r="AZ142" s="324"/>
      <c r="BA142" s="324"/>
      <c r="BB142" s="324"/>
      <c r="BC142" s="324"/>
      <c r="BD142" s="324"/>
      <c r="BE142" s="324"/>
      <c r="BF142" s="324"/>
      <c r="BG142" s="324"/>
      <c r="BH142" s="324"/>
      <c r="BI142" s="324"/>
      <c r="BJ142" s="324"/>
      <c r="BK142" s="324"/>
      <c r="BL142" s="324"/>
      <c r="BM142" s="324"/>
      <c r="BN142" s="324"/>
      <c r="CS142" s="2"/>
    </row>
    <row r="143" spans="1:113" s="26" customFormat="1" ht="14.25" customHeight="1" x14ac:dyDescent="0.2">
      <c r="A143" s="324"/>
      <c r="B143" s="590"/>
      <c r="C143" s="590"/>
      <c r="D143" s="590"/>
      <c r="E143" s="590"/>
      <c r="F143" s="590"/>
      <c r="G143" s="590"/>
      <c r="H143" s="590"/>
      <c r="I143" s="590"/>
      <c r="J143" s="590"/>
      <c r="K143" s="590"/>
      <c r="L143" s="590"/>
      <c r="M143" s="590"/>
      <c r="N143" s="590"/>
      <c r="O143" s="590"/>
      <c r="P143" s="590"/>
      <c r="Q143" s="590"/>
      <c r="R143" s="590"/>
      <c r="S143" s="591"/>
      <c r="T143" s="592"/>
      <c r="U143" s="592"/>
      <c r="V143" s="592"/>
      <c r="W143" s="592"/>
      <c r="X143" s="592"/>
      <c r="Y143" s="592"/>
      <c r="Z143" s="592"/>
      <c r="AA143" s="592"/>
      <c r="AB143" s="592"/>
      <c r="AC143" s="592"/>
      <c r="AD143" s="592"/>
      <c r="AE143" s="592"/>
      <c r="AF143" s="592"/>
      <c r="AG143" s="592"/>
      <c r="AH143" s="592"/>
      <c r="AI143" s="592"/>
      <c r="AJ143" s="592"/>
      <c r="AK143" s="592"/>
      <c r="AL143" s="592"/>
      <c r="AM143" s="592"/>
      <c r="AN143" s="592"/>
      <c r="AO143" s="592"/>
      <c r="AP143" s="592"/>
      <c r="AQ143" s="592"/>
      <c r="AR143" s="592"/>
      <c r="AS143" s="324"/>
      <c r="AT143" s="324"/>
      <c r="AU143" s="324"/>
      <c r="AV143" s="324"/>
      <c r="AW143" s="324"/>
      <c r="AX143" s="324"/>
      <c r="AY143" s="324"/>
      <c r="AZ143" s="324"/>
      <c r="BA143" s="324"/>
      <c r="BB143" s="324"/>
      <c r="BC143" s="324"/>
      <c r="BD143" s="324"/>
      <c r="BE143" s="324"/>
      <c r="BF143" s="324"/>
      <c r="BG143" s="324"/>
      <c r="BH143" s="324"/>
      <c r="BI143" s="324"/>
      <c r="BJ143" s="324"/>
      <c r="BK143" s="324"/>
      <c r="BL143" s="324"/>
      <c r="BM143" s="324"/>
      <c r="BN143" s="324"/>
      <c r="CS143" s="2"/>
    </row>
    <row r="144" spans="1:113" s="26" customFormat="1" ht="14.25" customHeight="1" x14ac:dyDescent="0.2">
      <c r="A144" s="324"/>
      <c r="B144" s="590"/>
      <c r="C144" s="590"/>
      <c r="D144" s="590"/>
      <c r="E144" s="590"/>
      <c r="F144" s="590"/>
      <c r="G144" s="590"/>
      <c r="H144" s="590"/>
      <c r="I144" s="590"/>
      <c r="J144" s="590"/>
      <c r="K144" s="590"/>
      <c r="L144" s="590"/>
      <c r="M144" s="590"/>
      <c r="N144" s="590"/>
      <c r="O144" s="590"/>
      <c r="P144" s="590"/>
      <c r="Q144" s="590"/>
      <c r="R144" s="590"/>
      <c r="S144" s="591"/>
      <c r="T144" s="592"/>
      <c r="U144" s="592"/>
      <c r="V144" s="592"/>
      <c r="W144" s="592"/>
      <c r="X144" s="592"/>
      <c r="Y144" s="592"/>
      <c r="Z144" s="592"/>
      <c r="AA144" s="592"/>
      <c r="AB144" s="592"/>
      <c r="AC144" s="592"/>
      <c r="AD144" s="592"/>
      <c r="AE144" s="592"/>
      <c r="AF144" s="592"/>
      <c r="AG144" s="592"/>
      <c r="AH144" s="592"/>
      <c r="AI144" s="592"/>
      <c r="AJ144" s="592"/>
      <c r="AK144" s="592"/>
      <c r="AL144" s="592"/>
      <c r="AM144" s="592"/>
      <c r="AN144" s="592"/>
      <c r="AO144" s="592"/>
      <c r="AP144" s="592"/>
      <c r="AQ144" s="592"/>
      <c r="AR144" s="592"/>
      <c r="AS144" s="324"/>
      <c r="AT144" s="324"/>
      <c r="AU144" s="324"/>
      <c r="AV144" s="324"/>
      <c r="AW144" s="324"/>
      <c r="AX144" s="324"/>
      <c r="AY144" s="324"/>
      <c r="AZ144" s="324"/>
      <c r="BA144" s="324"/>
      <c r="BB144" s="324"/>
      <c r="BC144" s="324"/>
      <c r="BD144" s="324"/>
      <c r="BE144" s="324"/>
      <c r="BF144" s="324"/>
      <c r="BG144" s="324"/>
      <c r="BH144" s="324"/>
      <c r="BI144" s="324"/>
      <c r="BJ144" s="324"/>
      <c r="BK144" s="324"/>
      <c r="BL144" s="324"/>
      <c r="BM144" s="324"/>
      <c r="BN144" s="324"/>
      <c r="CS144" s="2"/>
    </row>
    <row r="145" spans="1:121" s="62" customFormat="1" ht="9" customHeight="1" x14ac:dyDescent="0.2">
      <c r="A145" s="45"/>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7"/>
      <c r="AA145" s="47"/>
      <c r="AB145" s="47"/>
      <c r="AC145" s="47"/>
      <c r="AD145" s="47"/>
      <c r="AE145" s="47"/>
      <c r="AF145" s="47"/>
      <c r="AG145" s="47"/>
      <c r="AH145" s="47"/>
      <c r="AI145" s="47"/>
      <c r="AJ145" s="47"/>
      <c r="AK145" s="47"/>
      <c r="AL145" s="47"/>
      <c r="AM145" s="47"/>
      <c r="AN145" s="47"/>
      <c r="AO145" s="47"/>
      <c r="AP145" s="47"/>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5"/>
      <c r="BR145" s="45"/>
      <c r="BS145" s="45"/>
      <c r="BT145" s="45"/>
      <c r="BU145" s="45"/>
      <c r="BV145" s="45"/>
      <c r="BW145" s="45"/>
      <c r="BX145" s="45"/>
      <c r="BY145" s="45"/>
      <c r="BZ145" s="45"/>
      <c r="CA145" s="45"/>
      <c r="CB145" s="45"/>
      <c r="CC145" s="45"/>
      <c r="CD145" s="45"/>
      <c r="CE145" s="45"/>
      <c r="CF145" s="45"/>
      <c r="CG145" s="45"/>
      <c r="CH145" s="45"/>
      <c r="CI145" s="45"/>
      <c r="CJ145" s="45"/>
      <c r="CK145" s="45"/>
      <c r="CL145" s="45"/>
      <c r="DQ145" s="63"/>
    </row>
    <row r="146" spans="1:121" s="29" customFormat="1" ht="15" customHeight="1" x14ac:dyDescent="0.2">
      <c r="A146" s="659" t="s">
        <v>627</v>
      </c>
      <c r="B146" s="659"/>
      <c r="C146" s="659"/>
      <c r="D146" s="659"/>
      <c r="E146" s="659"/>
      <c r="F146" s="659"/>
      <c r="G146" s="659"/>
      <c r="H146" s="659"/>
      <c r="I146" s="659"/>
      <c r="J146" s="659"/>
      <c r="K146" s="659"/>
      <c r="L146" s="659"/>
      <c r="M146" s="659"/>
      <c r="N146" s="659"/>
      <c r="O146" s="659"/>
      <c r="P146" s="659"/>
      <c r="Q146" s="659"/>
      <c r="R146" s="659"/>
      <c r="S146" s="659"/>
      <c r="T146" s="659"/>
      <c r="U146" s="659"/>
      <c r="V146" s="659"/>
      <c r="W146" s="659"/>
      <c r="X146" s="659"/>
      <c r="Y146" s="659"/>
      <c r="Z146" s="659"/>
      <c r="AA146" s="659"/>
      <c r="AB146" s="659"/>
      <c r="AC146" s="659"/>
      <c r="AD146" s="659"/>
      <c r="AE146" s="659"/>
      <c r="AF146" s="659"/>
      <c r="AG146" s="659"/>
      <c r="AH146" s="659"/>
      <c r="AI146" s="659"/>
      <c r="AJ146" s="659"/>
      <c r="AK146" s="659"/>
      <c r="AL146" s="659"/>
      <c r="AM146" s="659"/>
      <c r="AN146" s="659"/>
      <c r="AO146" s="659"/>
      <c r="AP146" s="659"/>
      <c r="AQ146" s="659"/>
      <c r="AR146" s="659"/>
      <c r="AS146" s="659"/>
      <c r="AT146" s="659"/>
      <c r="AU146" s="659"/>
      <c r="AV146" s="659"/>
      <c r="AW146" s="659"/>
      <c r="AX146" s="659"/>
      <c r="AY146" s="659"/>
      <c r="AZ146" s="659"/>
      <c r="BA146" s="659"/>
      <c r="BB146" s="659"/>
      <c r="BC146" s="659"/>
      <c r="BD146" s="659"/>
      <c r="BE146" s="659"/>
      <c r="BF146" s="659"/>
      <c r="BG146" s="659"/>
      <c r="BH146" s="659"/>
      <c r="BI146" s="659"/>
      <c r="BJ146" s="659"/>
      <c r="BK146" s="659"/>
      <c r="BL146" s="659"/>
      <c r="BM146" s="659"/>
      <c r="BN146" s="659"/>
      <c r="BO146" s="659"/>
      <c r="BP146" s="659"/>
      <c r="BQ146" s="659"/>
      <c r="BR146" s="659"/>
      <c r="BS146" s="659"/>
      <c r="BT146" s="659"/>
      <c r="BU146" s="659"/>
      <c r="BV146" s="659"/>
      <c r="BW146" s="659"/>
      <c r="BX146" s="659"/>
      <c r="BY146" s="659"/>
      <c r="BZ146" s="659"/>
      <c r="CA146" s="27"/>
      <c r="CB146" s="27"/>
      <c r="CC146" s="27"/>
      <c r="CD146" s="27"/>
      <c r="CE146" s="27"/>
      <c r="CF146" s="27"/>
      <c r="CG146" s="27"/>
      <c r="CH146" s="27"/>
      <c r="CI146" s="27"/>
      <c r="CJ146" s="28"/>
    </row>
    <row r="147" spans="1:121" s="29" customFormat="1" ht="41.25" customHeight="1" x14ac:dyDescent="0.2">
      <c r="A147" s="67"/>
      <c r="B147" s="648" t="s">
        <v>587</v>
      </c>
      <c r="C147" s="649"/>
      <c r="D147" s="649"/>
      <c r="E147" s="649"/>
      <c r="F147" s="649"/>
      <c r="G147" s="649"/>
      <c r="H147" s="649"/>
      <c r="I147" s="649"/>
      <c r="J147" s="649"/>
      <c r="K147" s="649"/>
      <c r="L147" s="649"/>
      <c r="M147" s="649"/>
      <c r="N147" s="649"/>
      <c r="O147" s="649"/>
      <c r="P147" s="649"/>
      <c r="Q147" s="649"/>
      <c r="R147" s="649"/>
      <c r="S147" s="649"/>
      <c r="T147" s="649"/>
      <c r="U147" s="649"/>
      <c r="V147" s="649"/>
      <c r="W147" s="649"/>
      <c r="X147" s="649"/>
      <c r="Y147" s="649"/>
      <c r="Z147" s="649"/>
      <c r="AA147" s="649"/>
      <c r="AB147" s="649"/>
      <c r="AC147" s="649"/>
      <c r="AD147" s="649"/>
      <c r="AE147" s="649"/>
      <c r="AF147" s="649"/>
      <c r="AG147" s="649"/>
      <c r="AH147" s="649"/>
      <c r="AI147" s="649"/>
      <c r="AJ147" s="649"/>
      <c r="AK147" s="649"/>
      <c r="AL147" s="649"/>
      <c r="AM147" s="649"/>
      <c r="AN147" s="649"/>
      <c r="AO147" s="649"/>
      <c r="AP147" s="649"/>
      <c r="AQ147" s="649"/>
      <c r="AR147" s="649"/>
      <c r="AS147" s="649"/>
      <c r="AT147" s="649"/>
      <c r="AU147" s="649"/>
      <c r="AV147" s="649"/>
      <c r="AW147" s="649"/>
      <c r="AX147" s="649"/>
      <c r="AY147" s="649"/>
      <c r="AZ147" s="649"/>
      <c r="BA147" s="649"/>
      <c r="BB147" s="649"/>
      <c r="BC147" s="649"/>
      <c r="BD147" s="649"/>
      <c r="BE147" s="649"/>
      <c r="BF147" s="649"/>
      <c r="BG147" s="649"/>
      <c r="BH147" s="649"/>
      <c r="BI147" s="649"/>
      <c r="BJ147" s="649"/>
      <c r="BK147" s="649"/>
      <c r="BL147" s="649"/>
      <c r="BM147" s="649"/>
      <c r="BN147" s="649"/>
      <c r="BO147" s="649"/>
      <c r="BP147" s="649"/>
      <c r="BQ147" s="649"/>
      <c r="BR147" s="649"/>
      <c r="BS147" s="649"/>
      <c r="BT147" s="649"/>
      <c r="BU147" s="649"/>
      <c r="BV147" s="649"/>
      <c r="BW147" s="649"/>
      <c r="BX147" s="649"/>
      <c r="BY147" s="649"/>
      <c r="BZ147" s="649"/>
      <c r="CA147" s="649"/>
      <c r="CB147" s="649"/>
      <c r="CC147" s="649"/>
      <c r="CD147" s="649"/>
      <c r="CE147" s="649"/>
      <c r="CF147" s="649"/>
      <c r="CG147" s="27"/>
      <c r="CH147" s="27"/>
      <c r="CI147" s="27"/>
      <c r="CJ147" s="28"/>
    </row>
    <row r="148" spans="1:121" s="29" customFormat="1" ht="6" customHeight="1" x14ac:dyDescent="0.2">
      <c r="A148" s="67"/>
      <c r="B148" s="584"/>
      <c r="C148" s="584"/>
      <c r="D148" s="584"/>
      <c r="E148" s="584"/>
      <c r="F148" s="584"/>
      <c r="G148" s="584"/>
      <c r="H148" s="584"/>
      <c r="I148" s="584"/>
      <c r="J148" s="584"/>
      <c r="K148" s="584"/>
      <c r="L148" s="584"/>
      <c r="M148" s="584"/>
      <c r="N148" s="584"/>
      <c r="O148" s="584"/>
      <c r="P148" s="584"/>
      <c r="Q148" s="584"/>
      <c r="R148" s="584"/>
      <c r="S148" s="584"/>
      <c r="T148" s="584"/>
      <c r="U148" s="584"/>
      <c r="V148" s="584"/>
      <c r="W148" s="584"/>
      <c r="X148" s="584"/>
      <c r="Y148" s="584"/>
      <c r="Z148" s="584"/>
      <c r="AA148" s="584"/>
      <c r="AB148" s="584"/>
      <c r="AC148" s="584"/>
      <c r="AD148" s="584"/>
      <c r="AE148" s="584"/>
      <c r="AF148" s="584"/>
      <c r="AG148" s="584"/>
      <c r="AH148" s="584"/>
      <c r="AI148" s="584"/>
      <c r="AJ148" s="584"/>
      <c r="AK148" s="584"/>
      <c r="AL148" s="584"/>
      <c r="AM148" s="584"/>
      <c r="AN148" s="584"/>
      <c r="AO148" s="584"/>
      <c r="AP148" s="584"/>
      <c r="AQ148" s="584"/>
      <c r="AR148" s="584"/>
      <c r="AS148" s="584"/>
      <c r="AT148" s="584"/>
      <c r="AU148" s="584"/>
      <c r="AV148" s="584"/>
      <c r="AW148" s="584"/>
      <c r="AX148" s="584"/>
      <c r="AY148" s="584"/>
      <c r="AZ148" s="584"/>
      <c r="BA148" s="584"/>
      <c r="BB148" s="584"/>
      <c r="BC148" s="584"/>
      <c r="BD148" s="584"/>
      <c r="BE148" s="584"/>
      <c r="BF148" s="584"/>
      <c r="BG148" s="584"/>
      <c r="BH148" s="584"/>
      <c r="BI148" s="584"/>
      <c r="BJ148" s="584"/>
      <c r="BK148" s="584"/>
      <c r="BL148" s="584"/>
      <c r="BM148" s="584"/>
      <c r="BN148" s="584"/>
      <c r="BO148" s="584"/>
      <c r="BP148" s="584"/>
      <c r="BQ148" s="584"/>
      <c r="BR148" s="584"/>
      <c r="BS148" s="584"/>
      <c r="BT148" s="584"/>
      <c r="BU148" s="584"/>
      <c r="BV148" s="584"/>
      <c r="BW148" s="584"/>
      <c r="BX148" s="512"/>
      <c r="BY148" s="512"/>
      <c r="BZ148" s="512"/>
      <c r="CA148" s="512"/>
      <c r="CB148" s="512"/>
      <c r="CC148" s="512"/>
      <c r="CD148" s="512"/>
      <c r="CE148" s="512"/>
      <c r="CF148" s="512"/>
      <c r="CG148" s="27"/>
      <c r="CH148" s="27"/>
      <c r="CI148" s="27"/>
      <c r="CJ148" s="28"/>
    </row>
    <row r="149" spans="1:121" s="62" customFormat="1" ht="8.1" customHeight="1" x14ac:dyDescent="0.2">
      <c r="A149" s="45"/>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7"/>
      <c r="AA149" s="47"/>
      <c r="AB149" s="47"/>
      <c r="AC149" s="47"/>
      <c r="AD149" s="47"/>
      <c r="AE149" s="47"/>
      <c r="AF149" s="47"/>
      <c r="AG149" s="47"/>
      <c r="AH149" s="47"/>
      <c r="AI149" s="47"/>
      <c r="AJ149" s="47"/>
      <c r="AK149" s="47"/>
      <c r="AL149" s="47"/>
      <c r="AM149" s="47"/>
      <c r="AN149" s="47"/>
      <c r="AO149" s="47"/>
      <c r="AP149" s="47"/>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5"/>
      <c r="BR149" s="45"/>
      <c r="BS149" s="45"/>
      <c r="BT149" s="45"/>
      <c r="BU149" s="45"/>
      <c r="BV149" s="45"/>
      <c r="BW149" s="45"/>
      <c r="BX149" s="45"/>
      <c r="BY149" s="45"/>
      <c r="BZ149" s="45"/>
      <c r="CA149" s="45"/>
      <c r="CB149" s="45"/>
      <c r="CC149" s="45"/>
      <c r="CD149" s="45"/>
      <c r="CE149" s="45"/>
      <c r="CF149" s="45"/>
      <c r="CG149" s="45"/>
      <c r="CH149" s="45"/>
      <c r="CI149" s="45"/>
      <c r="CJ149" s="45"/>
      <c r="CK149" s="45"/>
      <c r="CL149" s="45"/>
      <c r="DQ149" s="63"/>
    </row>
    <row r="150" spans="1:121" s="62" customFormat="1" ht="14.25" customHeight="1" x14ac:dyDescent="0.2">
      <c r="A150" s="45"/>
      <c r="B150" s="46"/>
      <c r="C150" s="46"/>
      <c r="D150" s="46"/>
      <c r="E150" s="46"/>
      <c r="F150" s="763" t="s">
        <v>589</v>
      </c>
      <c r="G150" s="763"/>
      <c r="H150" s="763"/>
      <c r="I150" s="763"/>
      <c r="J150" s="763"/>
      <c r="K150" s="763"/>
      <c r="L150" s="763"/>
      <c r="M150" s="763"/>
      <c r="N150" s="763"/>
      <c r="O150" s="763"/>
      <c r="P150" s="763"/>
      <c r="Q150" s="763"/>
      <c r="R150" s="763"/>
      <c r="S150" s="763"/>
      <c r="T150" s="763"/>
      <c r="U150" s="763"/>
      <c r="V150" s="763"/>
      <c r="W150" s="763"/>
      <c r="X150" s="763"/>
      <c r="Y150" s="763"/>
      <c r="Z150" s="763"/>
      <c r="AA150" s="763"/>
      <c r="AB150" s="763"/>
      <c r="AC150" s="763"/>
      <c r="AD150" s="763"/>
      <c r="AE150" s="763"/>
      <c r="AF150" s="763"/>
      <c r="AG150" s="47"/>
      <c r="AH150" s="47"/>
      <c r="AI150" s="47"/>
      <c r="AJ150" s="47"/>
      <c r="AK150" s="47"/>
      <c r="AL150" s="47"/>
      <c r="AM150" s="866">
        <f>Q34</f>
        <v>0</v>
      </c>
      <c r="AN150" s="866"/>
      <c r="AO150" s="866"/>
      <c r="AP150" s="866"/>
      <c r="AQ150" s="866"/>
      <c r="AR150" s="866"/>
      <c r="AS150" s="866"/>
      <c r="AT150" s="866"/>
      <c r="AU150" s="866"/>
      <c r="AV150" s="866"/>
      <c r="AW150" s="866"/>
      <c r="AX150" s="866"/>
      <c r="AY150" s="866"/>
      <c r="AZ150" s="866"/>
      <c r="BA150" s="866"/>
      <c r="BB150" s="866"/>
      <c r="BC150" s="866"/>
      <c r="BD150" s="866"/>
      <c r="BE150" s="48"/>
      <c r="BF150" s="48"/>
      <c r="BG150" s="48"/>
      <c r="BH150" s="48"/>
      <c r="BI150" s="48"/>
      <c r="BJ150" s="48"/>
      <c r="BK150" s="48"/>
      <c r="BL150" s="48"/>
      <c r="BM150" s="48"/>
      <c r="BN150" s="48"/>
      <c r="BO150" s="48"/>
      <c r="BP150" s="48"/>
      <c r="BQ150" s="45"/>
      <c r="BR150" s="45"/>
      <c r="BS150" s="45"/>
      <c r="BT150" s="45"/>
      <c r="BU150" s="45"/>
      <c r="BV150" s="45"/>
      <c r="BW150" s="45"/>
      <c r="BX150" s="45"/>
      <c r="BY150" s="45"/>
      <c r="BZ150" s="45"/>
      <c r="CA150" s="45"/>
      <c r="CB150" s="45"/>
      <c r="CC150" s="45"/>
      <c r="CD150" s="45"/>
      <c r="CE150" s="45"/>
      <c r="CF150" s="45"/>
      <c r="CG150" s="45"/>
      <c r="CH150" s="45"/>
      <c r="CI150" s="45"/>
      <c r="CJ150" s="45"/>
      <c r="CK150" s="45"/>
      <c r="CL150" s="45"/>
      <c r="DQ150" s="63"/>
    </row>
    <row r="151" spans="1:121" s="62" customFormat="1" ht="14.25" customHeight="1" x14ac:dyDescent="0.2">
      <c r="A151" s="45"/>
      <c r="B151" s="46"/>
      <c r="C151" s="46"/>
      <c r="D151" s="46"/>
      <c r="E151" s="46"/>
      <c r="F151" s="763" t="s">
        <v>166</v>
      </c>
      <c r="G151" s="763"/>
      <c r="H151" s="763"/>
      <c r="I151" s="763"/>
      <c r="J151" s="763"/>
      <c r="K151" s="763"/>
      <c r="L151" s="763"/>
      <c r="M151" s="763"/>
      <c r="N151" s="763"/>
      <c r="O151" s="763"/>
      <c r="P151" s="763"/>
      <c r="Q151" s="763"/>
      <c r="R151" s="763"/>
      <c r="S151" s="763"/>
      <c r="T151" s="763"/>
      <c r="U151" s="763"/>
      <c r="V151" s="763"/>
      <c r="W151" s="763"/>
      <c r="X151" s="763"/>
      <c r="Y151" s="763"/>
      <c r="Z151" s="763"/>
      <c r="AA151" s="763"/>
      <c r="AB151" s="763"/>
      <c r="AC151" s="763"/>
      <c r="AD151" s="763"/>
      <c r="AE151" s="763"/>
      <c r="AF151" s="763"/>
      <c r="AG151" s="47"/>
      <c r="AH151" s="47"/>
      <c r="AI151" s="47"/>
      <c r="AJ151" s="47"/>
      <c r="AK151" s="47"/>
      <c r="AL151" s="47"/>
      <c r="AM151" s="819">
        <f>AA50</f>
        <v>0</v>
      </c>
      <c r="AN151" s="819"/>
      <c r="AO151" s="819"/>
      <c r="AP151" s="819"/>
      <c r="AQ151" s="819"/>
      <c r="AR151" s="819"/>
      <c r="AS151" s="819"/>
      <c r="AT151" s="819"/>
      <c r="AU151" s="819"/>
      <c r="AV151" s="819"/>
      <c r="AW151" s="819"/>
      <c r="AX151" s="819"/>
      <c r="AY151" s="819"/>
      <c r="AZ151" s="819"/>
      <c r="BA151" s="819"/>
      <c r="BB151" s="819"/>
      <c r="BC151" s="819"/>
      <c r="BD151" s="819"/>
      <c r="BE151" s="48"/>
      <c r="BF151" s="48"/>
      <c r="BG151" s="48"/>
      <c r="BH151" s="48"/>
      <c r="BI151" s="48"/>
      <c r="BJ151" s="48"/>
      <c r="BK151" s="48"/>
      <c r="BL151" s="48"/>
      <c r="BM151" s="48"/>
      <c r="BN151" s="48"/>
      <c r="BO151" s="48"/>
      <c r="BP151" s="48"/>
      <c r="BQ151" s="45"/>
      <c r="BR151" s="45"/>
      <c r="BS151" s="45"/>
      <c r="BT151" s="45"/>
      <c r="BU151" s="45"/>
      <c r="BV151" s="45"/>
      <c r="BW151" s="45"/>
      <c r="BX151" s="45"/>
      <c r="BY151" s="45"/>
      <c r="BZ151" s="45"/>
      <c r="CA151" s="45"/>
      <c r="CB151" s="45"/>
      <c r="CC151" s="45"/>
      <c r="CD151" s="45"/>
      <c r="CE151" s="45"/>
      <c r="CF151" s="45"/>
      <c r="CG151" s="45"/>
      <c r="CH151" s="45"/>
      <c r="CI151" s="45"/>
      <c r="CJ151" s="45"/>
      <c r="CK151" s="45"/>
      <c r="CL151" s="45"/>
      <c r="DQ151" s="63"/>
    </row>
    <row r="152" spans="1:121" s="62" customFormat="1" ht="14.25" customHeight="1" x14ac:dyDescent="0.2">
      <c r="A152" s="45"/>
      <c r="B152" s="46"/>
      <c r="C152" s="46"/>
      <c r="D152" s="46"/>
      <c r="E152" s="46"/>
      <c r="F152" s="763" t="s">
        <v>167</v>
      </c>
      <c r="G152" s="763"/>
      <c r="H152" s="763"/>
      <c r="I152" s="763"/>
      <c r="J152" s="763"/>
      <c r="K152" s="763"/>
      <c r="L152" s="763"/>
      <c r="M152" s="763"/>
      <c r="N152" s="763"/>
      <c r="O152" s="763"/>
      <c r="P152" s="763"/>
      <c r="Q152" s="763"/>
      <c r="R152" s="763"/>
      <c r="S152" s="763"/>
      <c r="T152" s="763"/>
      <c r="U152" s="763"/>
      <c r="V152" s="763"/>
      <c r="W152" s="763"/>
      <c r="X152" s="763"/>
      <c r="Y152" s="763"/>
      <c r="Z152" s="763"/>
      <c r="AA152" s="763"/>
      <c r="AB152" s="763"/>
      <c r="AC152" s="763"/>
      <c r="AD152" s="763"/>
      <c r="AE152" s="763"/>
      <c r="AF152" s="763"/>
      <c r="AG152" s="47"/>
      <c r="AH152" s="47"/>
      <c r="AI152" s="47"/>
      <c r="AJ152" s="47"/>
      <c r="AK152" s="47"/>
      <c r="AL152" s="47"/>
      <c r="AM152" s="819">
        <f>AJ89</f>
        <v>0</v>
      </c>
      <c r="AN152" s="819"/>
      <c r="AO152" s="819"/>
      <c r="AP152" s="819"/>
      <c r="AQ152" s="819"/>
      <c r="AR152" s="819"/>
      <c r="AS152" s="819"/>
      <c r="AT152" s="819"/>
      <c r="AU152" s="819"/>
      <c r="AV152" s="819"/>
      <c r="AW152" s="819"/>
      <c r="AX152" s="819"/>
      <c r="AY152" s="819"/>
      <c r="AZ152" s="819"/>
      <c r="BA152" s="819"/>
      <c r="BB152" s="819"/>
      <c r="BC152" s="819"/>
      <c r="BD152" s="819"/>
      <c r="BE152" s="48"/>
      <c r="BF152" s="48"/>
      <c r="BG152" s="48"/>
      <c r="BH152" s="48"/>
      <c r="BI152" s="48"/>
      <c r="BJ152" s="48"/>
      <c r="BK152" s="48"/>
      <c r="BL152" s="48"/>
      <c r="BM152" s="48"/>
      <c r="BN152" s="48"/>
      <c r="BO152" s="48"/>
      <c r="BP152" s="48"/>
      <c r="BQ152" s="45"/>
      <c r="BR152" s="45"/>
      <c r="BS152" s="45"/>
      <c r="BT152" s="45"/>
      <c r="BU152" s="45"/>
      <c r="BV152" s="45"/>
      <c r="BW152" s="45"/>
      <c r="BX152" s="45"/>
      <c r="BY152" s="45"/>
      <c r="BZ152" s="45"/>
      <c r="CA152" s="45"/>
      <c r="CB152" s="45"/>
      <c r="CC152" s="45"/>
      <c r="CD152" s="45"/>
      <c r="CE152" s="45"/>
      <c r="CF152" s="45"/>
      <c r="CG152" s="45"/>
      <c r="CH152" s="45"/>
      <c r="CI152" s="45"/>
      <c r="CJ152" s="45"/>
      <c r="CK152" s="45"/>
      <c r="CL152" s="45"/>
      <c r="DQ152" s="63"/>
    </row>
    <row r="153" spans="1:121" s="62" customFormat="1" ht="14.25" customHeight="1" x14ac:dyDescent="0.2">
      <c r="A153" s="45"/>
      <c r="B153" s="46"/>
      <c r="C153" s="46"/>
      <c r="D153" s="46"/>
      <c r="E153" s="46"/>
      <c r="F153" s="763" t="s">
        <v>168</v>
      </c>
      <c r="G153" s="763"/>
      <c r="H153" s="763"/>
      <c r="I153" s="763"/>
      <c r="J153" s="763"/>
      <c r="K153" s="763"/>
      <c r="L153" s="763"/>
      <c r="M153" s="763"/>
      <c r="N153" s="763"/>
      <c r="O153" s="763"/>
      <c r="P153" s="763"/>
      <c r="Q153" s="763"/>
      <c r="R153" s="763"/>
      <c r="S153" s="763"/>
      <c r="T153" s="763"/>
      <c r="U153" s="763"/>
      <c r="V153" s="763"/>
      <c r="W153" s="763"/>
      <c r="X153" s="763"/>
      <c r="Y153" s="763"/>
      <c r="Z153" s="763"/>
      <c r="AA153" s="763"/>
      <c r="AB153" s="763"/>
      <c r="AC153" s="763"/>
      <c r="AD153" s="763"/>
      <c r="AE153" s="763"/>
      <c r="AF153" s="763"/>
      <c r="AG153" s="47"/>
      <c r="AH153" s="47"/>
      <c r="AI153" s="47"/>
      <c r="AJ153" s="47"/>
      <c r="AK153" s="47"/>
      <c r="AL153" s="47"/>
      <c r="AM153" s="819">
        <f>AR121</f>
        <v>0</v>
      </c>
      <c r="AN153" s="819"/>
      <c r="AO153" s="819"/>
      <c r="AP153" s="819"/>
      <c r="AQ153" s="819"/>
      <c r="AR153" s="819"/>
      <c r="AS153" s="819"/>
      <c r="AT153" s="819"/>
      <c r="AU153" s="819"/>
      <c r="AV153" s="819"/>
      <c r="AW153" s="819"/>
      <c r="AX153" s="819"/>
      <c r="AY153" s="819"/>
      <c r="AZ153" s="819"/>
      <c r="BA153" s="819"/>
      <c r="BB153" s="819"/>
      <c r="BC153" s="819"/>
      <c r="BD153" s="819"/>
      <c r="BE153" s="48"/>
      <c r="BF153" s="48"/>
      <c r="BG153" s="48"/>
      <c r="BH153" s="48"/>
      <c r="BI153" s="48"/>
      <c r="BJ153" s="48"/>
      <c r="BK153" s="48"/>
      <c r="BL153" s="48"/>
      <c r="BM153" s="48"/>
      <c r="BN153" s="48"/>
      <c r="BO153" s="48"/>
      <c r="BP153" s="48"/>
      <c r="BQ153" s="45"/>
      <c r="BR153" s="45"/>
      <c r="BS153" s="45"/>
      <c r="BT153" s="45"/>
      <c r="BU153" s="45"/>
      <c r="BV153" s="45"/>
      <c r="BW153" s="45"/>
      <c r="BX153" s="45"/>
      <c r="BY153" s="45"/>
      <c r="BZ153" s="45"/>
      <c r="CA153" s="45"/>
      <c r="CB153" s="45"/>
      <c r="CC153" s="45"/>
      <c r="CD153" s="45"/>
      <c r="CE153" s="45"/>
      <c r="CF153" s="45"/>
      <c r="CG153" s="45"/>
      <c r="CH153" s="45"/>
      <c r="CI153" s="45"/>
      <c r="CJ153" s="45"/>
      <c r="CK153" s="45"/>
      <c r="CL153" s="45"/>
      <c r="DQ153" s="63"/>
    </row>
    <row r="154" spans="1:121" s="62" customFormat="1" ht="14.25" customHeight="1" x14ac:dyDescent="0.2">
      <c r="A154" s="45"/>
      <c r="B154" s="46"/>
      <c r="C154" s="46"/>
      <c r="D154" s="46"/>
      <c r="E154" s="46"/>
      <c r="F154" s="763" t="s">
        <v>588</v>
      </c>
      <c r="G154" s="763"/>
      <c r="H154" s="763"/>
      <c r="I154" s="763"/>
      <c r="J154" s="763"/>
      <c r="K154" s="763"/>
      <c r="L154" s="763"/>
      <c r="M154" s="763"/>
      <c r="N154" s="763"/>
      <c r="O154" s="763"/>
      <c r="P154" s="763"/>
      <c r="Q154" s="763"/>
      <c r="R154" s="763"/>
      <c r="S154" s="763"/>
      <c r="T154" s="763"/>
      <c r="U154" s="763"/>
      <c r="V154" s="763"/>
      <c r="W154" s="763"/>
      <c r="X154" s="763"/>
      <c r="Y154" s="763"/>
      <c r="Z154" s="763"/>
      <c r="AA154" s="763"/>
      <c r="AB154" s="763"/>
      <c r="AC154" s="763"/>
      <c r="AD154" s="763"/>
      <c r="AE154" s="763"/>
      <c r="AF154" s="763"/>
      <c r="AG154" s="808"/>
      <c r="AH154" s="808"/>
      <c r="AI154" s="808"/>
      <c r="AJ154" s="47"/>
      <c r="AK154" s="47"/>
      <c r="AL154" s="47"/>
      <c r="AM154" s="819">
        <f>AA63</f>
        <v>0</v>
      </c>
      <c r="AN154" s="819"/>
      <c r="AO154" s="819"/>
      <c r="AP154" s="819"/>
      <c r="AQ154" s="819"/>
      <c r="AR154" s="819"/>
      <c r="AS154" s="819"/>
      <c r="AT154" s="819"/>
      <c r="AU154" s="819"/>
      <c r="AV154" s="819"/>
      <c r="AW154" s="819"/>
      <c r="AX154" s="819"/>
      <c r="AY154" s="819"/>
      <c r="AZ154" s="819"/>
      <c r="BA154" s="819"/>
      <c r="BB154" s="819"/>
      <c r="BC154" s="819"/>
      <c r="BD154" s="819"/>
      <c r="BE154" s="48"/>
      <c r="BF154" s="48"/>
      <c r="BG154" s="48"/>
      <c r="BH154" s="48"/>
      <c r="BI154" s="48"/>
      <c r="BJ154" s="48"/>
      <c r="BK154" s="48"/>
      <c r="BL154" s="48"/>
      <c r="BM154" s="48"/>
      <c r="BN154" s="48"/>
      <c r="BO154" s="48"/>
      <c r="BP154" s="48"/>
      <c r="BQ154" s="45"/>
      <c r="BR154" s="45"/>
      <c r="BS154" s="45"/>
      <c r="BT154" s="45"/>
      <c r="BU154" s="45"/>
      <c r="BV154" s="45"/>
      <c r="BW154" s="45"/>
      <c r="BX154" s="45"/>
      <c r="BY154" s="45"/>
      <c r="BZ154" s="45"/>
      <c r="CA154" s="45"/>
      <c r="CB154" s="45"/>
      <c r="CC154" s="45"/>
      <c r="CD154" s="45"/>
      <c r="CE154" s="45"/>
      <c r="CF154" s="45"/>
      <c r="CG154" s="45"/>
      <c r="CH154" s="45"/>
      <c r="CI154" s="45"/>
      <c r="CJ154" s="45"/>
      <c r="CK154" s="45"/>
      <c r="CL154" s="45"/>
      <c r="DQ154" s="63"/>
    </row>
    <row r="155" spans="1:121" s="62" customFormat="1" ht="14.25" customHeight="1" x14ac:dyDescent="0.2">
      <c r="A155" s="45"/>
      <c r="B155" s="46"/>
      <c r="C155" s="46"/>
      <c r="D155" s="46"/>
      <c r="E155" s="46"/>
      <c r="F155" s="763" t="s">
        <v>593</v>
      </c>
      <c r="G155" s="744"/>
      <c r="H155" s="744"/>
      <c r="I155" s="744"/>
      <c r="J155" s="744"/>
      <c r="K155" s="744"/>
      <c r="L155" s="744"/>
      <c r="M155" s="744"/>
      <c r="N155" s="744"/>
      <c r="O155" s="744"/>
      <c r="P155" s="744"/>
      <c r="Q155" s="744"/>
      <c r="R155" s="744"/>
      <c r="S155" s="744"/>
      <c r="T155" s="744"/>
      <c r="U155" s="744"/>
      <c r="V155" s="744"/>
      <c r="W155" s="744"/>
      <c r="X155" s="744"/>
      <c r="Y155" s="744"/>
      <c r="Z155" s="744"/>
      <c r="AA155" s="744"/>
      <c r="AB155" s="744"/>
      <c r="AC155" s="744"/>
      <c r="AD155" s="744"/>
      <c r="AE155" s="744"/>
      <c r="AF155" s="744"/>
      <c r="AG155" s="744"/>
      <c r="AH155" s="744"/>
      <c r="AI155" s="744"/>
      <c r="AJ155" s="744"/>
      <c r="AK155" s="47"/>
      <c r="AL155" s="47"/>
      <c r="AM155" s="794"/>
      <c r="AN155" s="794"/>
      <c r="AO155" s="794"/>
      <c r="AP155" s="794"/>
      <c r="AQ155" s="794"/>
      <c r="AR155" s="794"/>
      <c r="AS155" s="794"/>
      <c r="AT155" s="794"/>
      <c r="AU155" s="794"/>
      <c r="AV155" s="794"/>
      <c r="AW155" s="794"/>
      <c r="AX155" s="794"/>
      <c r="AY155" s="794"/>
      <c r="AZ155" s="794"/>
      <c r="BA155" s="794"/>
      <c r="BB155" s="794"/>
      <c r="BC155" s="794"/>
      <c r="BD155" s="794"/>
      <c r="BE155" s="48"/>
      <c r="BF155" s="48"/>
      <c r="BG155" s="48"/>
      <c r="BH155" s="48"/>
      <c r="BI155" s="48"/>
      <c r="BJ155" s="48"/>
      <c r="BK155" s="48"/>
      <c r="BL155" s="48"/>
      <c r="BM155" s="48"/>
      <c r="BN155" s="48"/>
      <c r="BO155" s="48"/>
      <c r="BP155" s="48"/>
      <c r="BQ155" s="45"/>
      <c r="BR155" s="45"/>
      <c r="BS155" s="45"/>
      <c r="BT155" s="45"/>
      <c r="BU155" s="45"/>
      <c r="BV155" s="45"/>
      <c r="BW155" s="45"/>
      <c r="BX155" s="45"/>
      <c r="BY155" s="45"/>
      <c r="BZ155" s="45"/>
      <c r="CA155" s="45"/>
      <c r="CB155" s="45"/>
      <c r="CC155" s="45"/>
      <c r="CD155" s="45"/>
      <c r="CE155" s="45"/>
      <c r="CF155" s="45"/>
      <c r="CG155" s="45"/>
      <c r="CH155" s="45"/>
      <c r="CI155" s="45"/>
      <c r="CJ155" s="45"/>
      <c r="CK155" s="45"/>
      <c r="CL155" s="45"/>
      <c r="DQ155" s="63"/>
    </row>
    <row r="156" spans="1:121" s="62" customFormat="1" ht="14.25" customHeight="1" thickBot="1" x14ac:dyDescent="0.25">
      <c r="A156" s="45"/>
      <c r="B156" s="46"/>
      <c r="C156" s="46"/>
      <c r="D156" s="46"/>
      <c r="E156" s="46"/>
      <c r="F156" s="763" t="s">
        <v>592</v>
      </c>
      <c r="G156" s="744"/>
      <c r="H156" s="744"/>
      <c r="I156" s="744"/>
      <c r="J156" s="744"/>
      <c r="K156" s="744"/>
      <c r="L156" s="744"/>
      <c r="M156" s="744"/>
      <c r="N156" s="744"/>
      <c r="O156" s="744"/>
      <c r="P156" s="744"/>
      <c r="Q156" s="572"/>
      <c r="R156" s="572"/>
      <c r="S156" s="764"/>
      <c r="T156" s="765"/>
      <c r="U156" s="765"/>
      <c r="V156" s="765"/>
      <c r="W156" s="765"/>
      <c r="X156" s="765"/>
      <c r="Y156" s="765"/>
      <c r="Z156" s="765"/>
      <c r="AA156" s="765"/>
      <c r="AB156" s="765"/>
      <c r="AC156" s="765"/>
      <c r="AD156" s="765"/>
      <c r="AE156" s="765"/>
      <c r="AF156" s="765"/>
      <c r="AG156" s="765"/>
      <c r="AH156" s="765"/>
      <c r="AI156" s="765"/>
      <c r="AJ156" s="765"/>
      <c r="AK156" s="47"/>
      <c r="AL156" s="47"/>
      <c r="AM156" s="794"/>
      <c r="AN156" s="794"/>
      <c r="AO156" s="794"/>
      <c r="AP156" s="794"/>
      <c r="AQ156" s="794"/>
      <c r="AR156" s="794"/>
      <c r="AS156" s="794"/>
      <c r="AT156" s="794"/>
      <c r="AU156" s="794"/>
      <c r="AV156" s="794"/>
      <c r="AW156" s="794"/>
      <c r="AX156" s="794"/>
      <c r="AY156" s="794"/>
      <c r="AZ156" s="794"/>
      <c r="BA156" s="794"/>
      <c r="BB156" s="794"/>
      <c r="BC156" s="794"/>
      <c r="BD156" s="794"/>
      <c r="BE156" s="48"/>
      <c r="BF156" s="48"/>
      <c r="BG156" s="48"/>
      <c r="BH156" s="48"/>
      <c r="BI156" s="48"/>
      <c r="BJ156" s="48"/>
      <c r="BK156" s="48"/>
      <c r="BL156" s="48"/>
      <c r="BM156" s="48"/>
      <c r="BN156" s="48"/>
      <c r="BO156" s="48"/>
      <c r="BP156" s="48"/>
      <c r="BQ156" s="45"/>
      <c r="BR156" s="45"/>
      <c r="BS156" s="45"/>
      <c r="BT156" s="45"/>
      <c r="BU156" s="45"/>
      <c r="BV156" s="45"/>
      <c r="BW156" s="45"/>
      <c r="BX156" s="45"/>
      <c r="BY156" s="45"/>
      <c r="BZ156" s="45"/>
      <c r="CA156" s="45"/>
      <c r="CB156" s="45"/>
      <c r="CC156" s="45"/>
      <c r="CD156" s="45"/>
      <c r="CE156" s="45"/>
      <c r="CF156" s="45"/>
      <c r="CG156" s="45"/>
      <c r="CH156" s="45"/>
      <c r="CI156" s="45"/>
      <c r="CJ156" s="45"/>
      <c r="CK156" s="45"/>
      <c r="CL156" s="45"/>
      <c r="DQ156" s="63"/>
    </row>
    <row r="157" spans="1:121" s="62" customFormat="1" ht="14.25" customHeight="1" thickBot="1" x14ac:dyDescent="0.25">
      <c r="A157" s="45"/>
      <c r="B157" s="46"/>
      <c r="C157" s="46"/>
      <c r="D157" s="46"/>
      <c r="E157" s="46"/>
      <c r="F157" s="763" t="s">
        <v>170</v>
      </c>
      <c r="G157" s="763"/>
      <c r="H157" s="763"/>
      <c r="I157" s="763"/>
      <c r="J157" s="763"/>
      <c r="K157" s="763"/>
      <c r="L157" s="763"/>
      <c r="M157" s="763"/>
      <c r="N157" s="763"/>
      <c r="O157" s="763"/>
      <c r="P157" s="763"/>
      <c r="Q157" s="763"/>
      <c r="R157" s="763"/>
      <c r="S157" s="763"/>
      <c r="T157" s="763"/>
      <c r="U157" s="763"/>
      <c r="V157" s="763"/>
      <c r="W157" s="763"/>
      <c r="X157" s="763"/>
      <c r="Y157" s="763"/>
      <c r="Z157" s="763"/>
      <c r="AA157" s="763"/>
      <c r="AB157" s="763"/>
      <c r="AC157" s="763"/>
      <c r="AD157" s="763"/>
      <c r="AE157" s="763"/>
      <c r="AF157" s="763"/>
      <c r="AG157" s="47"/>
      <c r="AH157" s="47"/>
      <c r="AI157" s="47"/>
      <c r="AJ157" s="47"/>
      <c r="AK157" s="47"/>
      <c r="AL157" s="47"/>
      <c r="AM157" s="791">
        <f>AM150+AM151+AM152+AM153+AM154+AM156+AM155</f>
        <v>0</v>
      </c>
      <c r="AN157" s="792"/>
      <c r="AO157" s="792"/>
      <c r="AP157" s="792"/>
      <c r="AQ157" s="792"/>
      <c r="AR157" s="792"/>
      <c r="AS157" s="792"/>
      <c r="AT157" s="792"/>
      <c r="AU157" s="792"/>
      <c r="AV157" s="792"/>
      <c r="AW157" s="792"/>
      <c r="AX157" s="792"/>
      <c r="AY157" s="792"/>
      <c r="AZ157" s="792"/>
      <c r="BA157" s="792"/>
      <c r="BB157" s="792"/>
      <c r="BC157" s="792"/>
      <c r="BD157" s="793"/>
      <c r="BE157" s="48"/>
      <c r="BF157" s="48"/>
      <c r="BG157" s="48"/>
      <c r="BH157" s="48"/>
      <c r="BI157" s="48"/>
      <c r="BJ157" s="48"/>
      <c r="BK157" s="48"/>
      <c r="BL157" s="48"/>
      <c r="BM157" s="48"/>
      <c r="BN157" s="48"/>
      <c r="BO157" s="48"/>
      <c r="BP157" s="48"/>
      <c r="BQ157" s="45"/>
      <c r="BR157" s="45"/>
      <c r="BS157" s="45"/>
      <c r="BT157" s="45"/>
      <c r="BU157" s="45"/>
      <c r="BV157" s="45"/>
      <c r="BW157" s="45"/>
      <c r="BX157" s="45"/>
      <c r="BY157" s="45"/>
      <c r="BZ157" s="45"/>
      <c r="CA157" s="45"/>
      <c r="CB157" s="45"/>
      <c r="CC157" s="45"/>
      <c r="CD157" s="45"/>
      <c r="CE157" s="45"/>
      <c r="CF157" s="45"/>
      <c r="CG157" s="45"/>
      <c r="CH157" s="45"/>
      <c r="CI157" s="45"/>
      <c r="CJ157" s="45"/>
      <c r="CK157" s="45"/>
      <c r="CL157" s="45"/>
      <c r="DQ157" s="63"/>
    </row>
    <row r="158" spans="1:121" s="62" customFormat="1" ht="9" customHeight="1" thickBot="1" x14ac:dyDescent="0.25">
      <c r="A158" s="45"/>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7"/>
      <c r="AA158" s="47"/>
      <c r="AB158" s="47"/>
      <c r="AC158" s="47"/>
      <c r="AD158" s="47"/>
      <c r="AE158" s="47"/>
      <c r="AF158" s="47"/>
      <c r="AG158" s="47"/>
      <c r="AH158" s="47"/>
      <c r="AI158" s="47"/>
      <c r="AJ158" s="47"/>
      <c r="AK158" s="47"/>
      <c r="AL158" s="47"/>
      <c r="AM158" s="47"/>
      <c r="AN158" s="47"/>
      <c r="AO158" s="47"/>
      <c r="AP158" s="47"/>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5"/>
      <c r="BR158" s="45"/>
      <c r="BS158" s="45"/>
      <c r="BT158" s="45"/>
      <c r="BU158" s="45"/>
      <c r="BV158" s="45"/>
      <c r="BW158" s="45"/>
      <c r="BX158" s="45"/>
      <c r="BY158" s="45"/>
      <c r="BZ158" s="45"/>
      <c r="CA158" s="45"/>
      <c r="CB158" s="45"/>
      <c r="CC158" s="45"/>
      <c r="CD158" s="45"/>
      <c r="CE158" s="45"/>
      <c r="CF158" s="45"/>
      <c r="CG158" s="45"/>
      <c r="CH158" s="45"/>
      <c r="CI158" s="45"/>
      <c r="CJ158" s="45"/>
      <c r="CK158" s="45"/>
      <c r="CL158" s="45"/>
      <c r="DQ158" s="63"/>
    </row>
    <row r="159" spans="1:121" s="62" customFormat="1" ht="14.25" customHeight="1" thickBot="1" x14ac:dyDescent="0.25">
      <c r="A159" s="45"/>
      <c r="B159" s="46"/>
      <c r="C159" s="46"/>
      <c r="D159" s="46"/>
      <c r="E159" s="46"/>
      <c r="F159" s="763" t="s">
        <v>171</v>
      </c>
      <c r="G159" s="763"/>
      <c r="H159" s="763"/>
      <c r="I159" s="763"/>
      <c r="J159" s="763"/>
      <c r="K159" s="763"/>
      <c r="L159" s="763"/>
      <c r="M159" s="763"/>
      <c r="N159" s="763"/>
      <c r="O159" s="763"/>
      <c r="P159" s="763"/>
      <c r="Q159" s="763"/>
      <c r="R159" s="763"/>
      <c r="S159" s="763"/>
      <c r="T159" s="763"/>
      <c r="U159" s="763"/>
      <c r="V159" s="763"/>
      <c r="W159" s="763"/>
      <c r="X159" s="763"/>
      <c r="Y159" s="763"/>
      <c r="Z159" s="763"/>
      <c r="AA159" s="763"/>
      <c r="AB159" s="763"/>
      <c r="AC159" s="763"/>
      <c r="AD159" s="763"/>
      <c r="AE159" s="763"/>
      <c r="AF159" s="763"/>
      <c r="AG159" s="47"/>
      <c r="AH159" s="47"/>
      <c r="AI159" s="47"/>
      <c r="AJ159" s="47"/>
      <c r="AK159" s="47"/>
      <c r="AL159" s="47"/>
      <c r="AM159" s="791">
        <f>BX205</f>
        <v>0</v>
      </c>
      <c r="AN159" s="792"/>
      <c r="AO159" s="792"/>
      <c r="AP159" s="792"/>
      <c r="AQ159" s="792"/>
      <c r="AR159" s="792"/>
      <c r="AS159" s="792"/>
      <c r="AT159" s="792"/>
      <c r="AU159" s="792"/>
      <c r="AV159" s="792"/>
      <c r="AW159" s="792"/>
      <c r="AX159" s="792"/>
      <c r="AY159" s="792"/>
      <c r="AZ159" s="792"/>
      <c r="BA159" s="792"/>
      <c r="BB159" s="792"/>
      <c r="BC159" s="792"/>
      <c r="BD159" s="793"/>
      <c r="BE159" s="48"/>
      <c r="BF159" s="48"/>
      <c r="BG159" s="48"/>
      <c r="BH159" s="48"/>
      <c r="BI159" s="48"/>
      <c r="BJ159" s="48"/>
      <c r="BK159" s="48"/>
      <c r="BL159" s="48"/>
      <c r="BM159" s="48"/>
      <c r="BN159" s="48"/>
      <c r="BO159" s="48"/>
      <c r="BP159" s="48"/>
      <c r="BQ159" s="45"/>
      <c r="BR159" s="45"/>
      <c r="BS159" s="45"/>
      <c r="BT159" s="45"/>
      <c r="BU159" s="45"/>
      <c r="BV159" s="45"/>
      <c r="BW159" s="45"/>
      <c r="BX159" s="45"/>
      <c r="BY159" s="45"/>
      <c r="BZ159" s="45"/>
      <c r="CA159" s="45"/>
      <c r="CB159" s="45"/>
      <c r="CC159" s="45"/>
      <c r="CD159" s="45"/>
      <c r="CE159" s="45"/>
      <c r="CF159" s="45"/>
      <c r="CG159" s="45"/>
      <c r="CH159" s="45"/>
      <c r="CI159" s="45"/>
      <c r="CJ159" s="45"/>
      <c r="CK159" s="45"/>
      <c r="CL159" s="45"/>
      <c r="DQ159" s="63"/>
    </row>
    <row r="160" spans="1:121" s="62" customFormat="1" ht="9" customHeight="1" x14ac:dyDescent="0.2">
      <c r="A160" s="45"/>
      <c r="B160" s="46"/>
      <c r="C160" s="46"/>
      <c r="D160" s="46"/>
      <c r="E160" s="46"/>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47"/>
      <c r="AH160" s="47"/>
      <c r="AI160" s="47"/>
      <c r="AJ160" s="47"/>
      <c r="AK160" s="47"/>
      <c r="AL160" s="47"/>
      <c r="AM160" s="47"/>
      <c r="AN160" s="47"/>
      <c r="AO160" s="47"/>
      <c r="AP160" s="47"/>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5"/>
      <c r="BR160" s="45"/>
      <c r="BS160" s="45"/>
      <c r="BT160" s="45"/>
      <c r="BU160" s="45"/>
      <c r="BV160" s="45"/>
      <c r="BW160" s="45"/>
      <c r="BX160" s="45"/>
      <c r="BY160" s="45"/>
      <c r="BZ160" s="45"/>
      <c r="CA160" s="45"/>
      <c r="CB160" s="45"/>
      <c r="CC160" s="45"/>
      <c r="CD160" s="45"/>
      <c r="CE160" s="45"/>
      <c r="CF160" s="45"/>
      <c r="CG160" s="45"/>
      <c r="CH160" s="45"/>
      <c r="CI160" s="45"/>
      <c r="CJ160" s="45"/>
      <c r="CK160" s="45"/>
      <c r="CL160" s="45"/>
      <c r="DQ160" s="63"/>
    </row>
    <row r="161" spans="1:137" s="62" customFormat="1" ht="14.25" customHeight="1" x14ac:dyDescent="0.2">
      <c r="A161" s="45"/>
      <c r="B161" s="46"/>
      <c r="C161" s="46"/>
      <c r="D161" s="46"/>
      <c r="E161" s="46"/>
      <c r="F161" s="49" t="s">
        <v>172</v>
      </c>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47"/>
      <c r="AH161" s="47"/>
      <c r="AI161" s="47"/>
      <c r="AJ161" s="47"/>
      <c r="AK161" s="47"/>
      <c r="AL161" s="47"/>
      <c r="AM161" s="47"/>
      <c r="AN161" s="47"/>
      <c r="AO161" s="47"/>
      <c r="AP161" s="47"/>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5"/>
      <c r="BR161" s="45"/>
      <c r="BS161" s="45"/>
      <c r="BT161" s="45"/>
      <c r="BU161" s="45"/>
      <c r="BV161" s="45"/>
      <c r="BW161" s="45"/>
      <c r="BX161" s="45"/>
      <c r="BY161" s="45"/>
      <c r="BZ161" s="45"/>
      <c r="CA161" s="45"/>
      <c r="CB161" s="45"/>
      <c r="CC161" s="45"/>
      <c r="CD161" s="45"/>
      <c r="CE161" s="45"/>
      <c r="CF161" s="45"/>
      <c r="CG161" s="45"/>
      <c r="CH161" s="45"/>
      <c r="CI161" s="45"/>
      <c r="CJ161" s="45"/>
      <c r="CK161" s="45"/>
      <c r="CL161" s="45"/>
      <c r="DQ161" s="63"/>
    </row>
    <row r="162" spans="1:137" s="64" customFormat="1" ht="9" customHeight="1" x14ac:dyDescent="0.2">
      <c r="A162" s="50"/>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7"/>
      <c r="AA162" s="47"/>
      <c r="AB162" s="47"/>
      <c r="AC162" s="47"/>
      <c r="AD162" s="47"/>
      <c r="AE162" s="47"/>
      <c r="AF162" s="47"/>
      <c r="AG162" s="47"/>
      <c r="AH162" s="47"/>
      <c r="AI162" s="47"/>
      <c r="AJ162" s="47"/>
      <c r="AK162" s="47"/>
      <c r="AL162" s="47"/>
      <c r="AM162" s="47"/>
      <c r="AN162" s="47"/>
      <c r="AO162" s="47"/>
      <c r="AP162" s="47"/>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50"/>
      <c r="BR162" s="50"/>
      <c r="BS162" s="50"/>
      <c r="BT162" s="50"/>
      <c r="BU162" s="50"/>
      <c r="BV162" s="50"/>
      <c r="BW162" s="50"/>
      <c r="BX162" s="50"/>
      <c r="BY162" s="50"/>
      <c r="BZ162" s="50"/>
      <c r="CA162" s="50"/>
      <c r="CB162" s="50"/>
      <c r="CC162" s="50"/>
      <c r="CD162" s="50"/>
      <c r="CE162" s="50"/>
      <c r="CF162" s="50"/>
      <c r="CG162" s="50"/>
      <c r="CH162" s="50"/>
      <c r="CI162" s="50"/>
      <c r="CJ162" s="50"/>
      <c r="CK162" s="50"/>
      <c r="CL162" s="50"/>
      <c r="DQ162" s="65"/>
    </row>
    <row r="163" spans="1:137" s="29" customFormat="1" ht="15" customHeight="1" x14ac:dyDescent="0.2">
      <c r="A163" s="659" t="s">
        <v>628</v>
      </c>
      <c r="B163" s="659"/>
      <c r="C163" s="659"/>
      <c r="D163" s="659"/>
      <c r="E163" s="659"/>
      <c r="F163" s="659"/>
      <c r="G163" s="659"/>
      <c r="H163" s="659"/>
      <c r="I163" s="659"/>
      <c r="J163" s="659"/>
      <c r="K163" s="659"/>
      <c r="L163" s="659"/>
      <c r="M163" s="659"/>
      <c r="N163" s="659"/>
      <c r="O163" s="659"/>
      <c r="P163" s="659"/>
      <c r="Q163" s="659"/>
      <c r="R163" s="659"/>
      <c r="S163" s="659"/>
      <c r="T163" s="659"/>
      <c r="U163" s="659"/>
      <c r="V163" s="659"/>
      <c r="W163" s="659"/>
      <c r="X163" s="659"/>
      <c r="Y163" s="659"/>
      <c r="Z163" s="659"/>
      <c r="AA163" s="659"/>
      <c r="AB163" s="659"/>
      <c r="AC163" s="659"/>
      <c r="AD163" s="659"/>
      <c r="AE163" s="659"/>
      <c r="AF163" s="659"/>
      <c r="AG163" s="659"/>
      <c r="AH163" s="659"/>
      <c r="AI163" s="659"/>
      <c r="AJ163" s="659"/>
      <c r="AK163" s="659"/>
      <c r="AL163" s="659"/>
      <c r="AM163" s="659"/>
      <c r="AN163" s="659"/>
      <c r="AO163" s="659"/>
      <c r="AP163" s="659"/>
      <c r="AQ163" s="659"/>
      <c r="AR163" s="659"/>
      <c r="AS163" s="659"/>
      <c r="AT163" s="659"/>
      <c r="AU163" s="659"/>
      <c r="AV163" s="659"/>
      <c r="AW163" s="659"/>
      <c r="AX163" s="659"/>
      <c r="AY163" s="659"/>
      <c r="AZ163" s="659"/>
      <c r="BA163" s="659"/>
      <c r="BB163" s="659"/>
      <c r="BC163" s="659"/>
      <c r="BD163" s="659"/>
      <c r="BE163" s="659"/>
      <c r="BF163" s="659"/>
      <c r="BG163" s="659"/>
      <c r="BH163" s="659"/>
      <c r="BI163" s="659"/>
      <c r="BJ163" s="659"/>
      <c r="BK163" s="659"/>
      <c r="BL163" s="659"/>
      <c r="BM163" s="659"/>
      <c r="BN163" s="659"/>
      <c r="BO163" s="659"/>
      <c r="BP163" s="659"/>
      <c r="BQ163" s="659"/>
      <c r="BR163" s="659"/>
      <c r="BS163" s="659"/>
      <c r="BT163" s="659"/>
      <c r="BU163" s="659"/>
      <c r="BV163" s="659"/>
      <c r="BW163" s="659"/>
      <c r="BX163" s="659"/>
      <c r="BY163" s="659"/>
      <c r="BZ163" s="659"/>
      <c r="CA163" s="27"/>
      <c r="CB163" s="27"/>
      <c r="CC163" s="27"/>
      <c r="CD163" s="27"/>
      <c r="CE163" s="27"/>
      <c r="CF163" s="27"/>
      <c r="CG163" s="27"/>
      <c r="CH163" s="27"/>
      <c r="CI163" s="27"/>
      <c r="CJ163" s="28"/>
    </row>
    <row r="164" spans="1:137" s="29" customFormat="1" ht="44.25" customHeight="1" x14ac:dyDescent="0.2">
      <c r="A164" s="30"/>
      <c r="B164" s="660" t="s">
        <v>206</v>
      </c>
      <c r="C164" s="660"/>
      <c r="D164" s="660"/>
      <c r="E164" s="660"/>
      <c r="F164" s="660"/>
      <c r="G164" s="660"/>
      <c r="H164" s="660"/>
      <c r="I164" s="660"/>
      <c r="J164" s="660"/>
      <c r="K164" s="660"/>
      <c r="L164" s="660"/>
      <c r="M164" s="660"/>
      <c r="N164" s="660"/>
      <c r="O164" s="660"/>
      <c r="P164" s="660"/>
      <c r="Q164" s="660"/>
      <c r="R164" s="660"/>
      <c r="S164" s="660"/>
      <c r="T164" s="660"/>
      <c r="U164" s="660"/>
      <c r="V164" s="660"/>
      <c r="W164" s="660"/>
      <c r="X164" s="660"/>
      <c r="Y164" s="660"/>
      <c r="Z164" s="660"/>
      <c r="AA164" s="660"/>
      <c r="AB164" s="660"/>
      <c r="AC164" s="660"/>
      <c r="AD164" s="660"/>
      <c r="AE164" s="660"/>
      <c r="AF164" s="660"/>
      <c r="AG164" s="660"/>
      <c r="AH164" s="660"/>
      <c r="AI164" s="660"/>
      <c r="AJ164" s="660"/>
      <c r="AK164" s="660"/>
      <c r="AL164" s="660"/>
      <c r="AM164" s="660"/>
      <c r="AN164" s="660"/>
      <c r="AO164" s="660"/>
      <c r="AP164" s="660"/>
      <c r="AQ164" s="660"/>
      <c r="AR164" s="660"/>
      <c r="AS164" s="660"/>
      <c r="AT164" s="660"/>
      <c r="AU164" s="660"/>
      <c r="AV164" s="660"/>
      <c r="AW164" s="660"/>
      <c r="AX164" s="660"/>
      <c r="AY164" s="660"/>
      <c r="AZ164" s="660"/>
      <c r="BA164" s="660"/>
      <c r="BB164" s="660"/>
      <c r="BC164" s="660"/>
      <c r="BD164" s="660"/>
      <c r="BE164" s="660"/>
      <c r="BF164" s="660"/>
      <c r="BG164" s="660"/>
      <c r="BH164" s="660"/>
      <c r="BI164" s="660"/>
      <c r="BJ164" s="660"/>
      <c r="BK164" s="660"/>
      <c r="BL164" s="660"/>
      <c r="BM164" s="660"/>
      <c r="BN164" s="660"/>
      <c r="BO164" s="660"/>
      <c r="BP164" s="660"/>
      <c r="BQ164" s="660"/>
      <c r="BR164" s="660"/>
      <c r="BS164" s="660"/>
      <c r="BT164" s="660"/>
      <c r="BU164" s="660"/>
      <c r="BV164" s="660"/>
      <c r="BW164" s="660"/>
      <c r="BX164" s="660"/>
      <c r="BY164" s="660"/>
      <c r="BZ164" s="660"/>
      <c r="CA164" s="660"/>
      <c r="CB164" s="660"/>
      <c r="CC164" s="660"/>
      <c r="CD164" s="660"/>
      <c r="CE164" s="660"/>
      <c r="CF164" s="660"/>
      <c r="CG164" s="27"/>
      <c r="CH164" s="27"/>
      <c r="CI164" s="27"/>
      <c r="CJ164" s="28"/>
    </row>
    <row r="165" spans="1:137" s="29" customFormat="1" ht="28.5" customHeight="1" x14ac:dyDescent="0.2">
      <c r="A165" s="30"/>
      <c r="B165" s="660"/>
      <c r="C165" s="660"/>
      <c r="D165" s="660"/>
      <c r="E165" s="660"/>
      <c r="F165" s="660"/>
      <c r="G165" s="660"/>
      <c r="H165" s="660"/>
      <c r="I165" s="660"/>
      <c r="J165" s="660"/>
      <c r="K165" s="660"/>
      <c r="L165" s="660"/>
      <c r="M165" s="660"/>
      <c r="N165" s="660"/>
      <c r="O165" s="660"/>
      <c r="P165" s="660"/>
      <c r="Q165" s="660"/>
      <c r="R165" s="660"/>
      <c r="S165" s="660"/>
      <c r="T165" s="660"/>
      <c r="U165" s="660"/>
      <c r="V165" s="660"/>
      <c r="W165" s="660"/>
      <c r="X165" s="660"/>
      <c r="Y165" s="660"/>
      <c r="Z165" s="660"/>
      <c r="AA165" s="660"/>
      <c r="AB165" s="660"/>
      <c r="AC165" s="660"/>
      <c r="AD165" s="660"/>
      <c r="AE165" s="660"/>
      <c r="AF165" s="660"/>
      <c r="AG165" s="660"/>
      <c r="AH165" s="660"/>
      <c r="AI165" s="660"/>
      <c r="AJ165" s="660"/>
      <c r="AK165" s="660"/>
      <c r="AL165" s="660"/>
      <c r="AM165" s="660"/>
      <c r="AN165" s="660"/>
      <c r="AO165" s="660"/>
      <c r="AP165" s="660"/>
      <c r="AQ165" s="660"/>
      <c r="AR165" s="660"/>
      <c r="AS165" s="660"/>
      <c r="AT165" s="660"/>
      <c r="AU165" s="660"/>
      <c r="AV165" s="660"/>
      <c r="AW165" s="660"/>
      <c r="AX165" s="660"/>
      <c r="AY165" s="660"/>
      <c r="AZ165" s="660"/>
      <c r="BA165" s="660"/>
      <c r="BB165" s="660"/>
      <c r="BC165" s="660"/>
      <c r="BD165" s="660"/>
      <c r="BE165" s="660"/>
      <c r="BF165" s="660"/>
      <c r="BG165" s="660"/>
      <c r="BH165" s="660"/>
      <c r="BI165" s="660"/>
      <c r="BJ165" s="660"/>
      <c r="BK165" s="660"/>
      <c r="BL165" s="660"/>
      <c r="BM165" s="660"/>
      <c r="BN165" s="660"/>
      <c r="BO165" s="660"/>
      <c r="BP165" s="660"/>
      <c r="BQ165" s="660"/>
      <c r="BR165" s="660"/>
      <c r="BS165" s="660"/>
      <c r="BT165" s="660"/>
      <c r="BU165" s="660"/>
      <c r="BV165" s="660"/>
      <c r="BW165" s="660"/>
      <c r="BX165" s="660"/>
      <c r="BY165" s="660"/>
      <c r="BZ165" s="660"/>
      <c r="CA165" s="660"/>
      <c r="CB165" s="660"/>
      <c r="CC165" s="660"/>
      <c r="CD165" s="660"/>
      <c r="CE165" s="660"/>
      <c r="CF165" s="660"/>
      <c r="CG165" s="27"/>
      <c r="CH165" s="27"/>
      <c r="CI165" s="27"/>
      <c r="CJ165" s="28"/>
    </row>
    <row r="166" spans="1:137" s="61" customFormat="1" ht="9" customHeight="1" thickBot="1" x14ac:dyDescent="0.25">
      <c r="A166" s="51"/>
      <c r="B166" s="51"/>
      <c r="C166" s="52"/>
      <c r="D166" s="52"/>
      <c r="E166" s="52"/>
      <c r="F166" s="53"/>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c r="BR166" s="52"/>
      <c r="BS166" s="52"/>
      <c r="BT166" s="52"/>
      <c r="BU166" s="52"/>
      <c r="BV166" s="52"/>
      <c r="BW166" s="52"/>
      <c r="BX166" s="52"/>
      <c r="BY166" s="52"/>
      <c r="BZ166" s="52"/>
      <c r="CA166" s="52"/>
      <c r="CB166" s="52"/>
      <c r="CC166" s="52"/>
      <c r="CD166" s="52"/>
      <c r="CE166" s="52"/>
      <c r="CF166" s="52"/>
      <c r="CG166" s="52"/>
      <c r="CH166" s="52"/>
      <c r="CI166" s="52"/>
      <c r="CJ166" s="52"/>
      <c r="CK166" s="52"/>
      <c r="CL166" s="52"/>
      <c r="DR166" s="26"/>
      <c r="DS166" s="26"/>
      <c r="DT166" s="26"/>
      <c r="DU166" s="26"/>
      <c r="DV166" s="26"/>
      <c r="DW166" s="26"/>
      <c r="DX166" s="26"/>
      <c r="DY166" s="26"/>
      <c r="DZ166" s="26"/>
      <c r="EA166" s="26"/>
      <c r="EB166" s="26"/>
      <c r="EC166" s="26"/>
      <c r="ED166" s="26"/>
      <c r="EE166" s="26"/>
      <c r="EF166" s="26"/>
      <c r="EG166" s="26"/>
    </row>
    <row r="167" spans="1:137" s="61" customFormat="1" ht="15.75" customHeight="1" thickBot="1" x14ac:dyDescent="0.25">
      <c r="A167" s="979" t="s">
        <v>173</v>
      </c>
      <c r="B167" s="980"/>
      <c r="C167" s="980"/>
      <c r="D167" s="980"/>
      <c r="E167" s="980"/>
      <c r="F167" s="980"/>
      <c r="G167" s="980"/>
      <c r="H167" s="980"/>
      <c r="I167" s="980"/>
      <c r="J167" s="980"/>
      <c r="K167" s="980"/>
      <c r="L167" s="980"/>
      <c r="M167" s="980"/>
      <c r="N167" s="980"/>
      <c r="O167" s="980"/>
      <c r="P167" s="981"/>
      <c r="Q167" s="988" t="s">
        <v>205</v>
      </c>
      <c r="R167" s="989"/>
      <c r="S167" s="989"/>
      <c r="T167" s="989"/>
      <c r="U167" s="989"/>
      <c r="V167" s="989"/>
      <c r="W167" s="989"/>
      <c r="X167" s="989"/>
      <c r="Y167" s="989"/>
      <c r="Z167" s="989"/>
      <c r="AA167" s="989"/>
      <c r="AB167" s="989"/>
      <c r="AC167" s="989"/>
      <c r="AD167" s="989"/>
      <c r="AE167" s="989"/>
      <c r="AF167" s="989"/>
      <c r="AG167" s="989"/>
      <c r="AH167" s="989"/>
      <c r="AI167" s="989"/>
      <c r="AJ167" s="989"/>
      <c r="AK167" s="989"/>
      <c r="AL167" s="989"/>
      <c r="AM167" s="989"/>
      <c r="AN167" s="989"/>
      <c r="AO167" s="989"/>
      <c r="AP167" s="989"/>
      <c r="AQ167" s="989"/>
      <c r="AR167" s="989"/>
      <c r="AS167" s="989"/>
      <c r="AT167" s="989"/>
      <c r="AU167" s="989"/>
      <c r="AV167" s="989"/>
      <c r="AW167" s="989"/>
      <c r="AX167" s="989"/>
      <c r="AY167" s="989"/>
      <c r="AZ167" s="989"/>
      <c r="BA167" s="989"/>
      <c r="BB167" s="989"/>
      <c r="BC167" s="989"/>
      <c r="BD167" s="989"/>
      <c r="BE167" s="989"/>
      <c r="BF167" s="989"/>
      <c r="BG167" s="989"/>
      <c r="BH167" s="989"/>
      <c r="BI167" s="989"/>
      <c r="BJ167" s="989"/>
      <c r="BK167" s="989"/>
      <c r="BL167" s="989"/>
      <c r="BM167" s="989"/>
      <c r="BN167" s="990"/>
      <c r="BO167" s="850" t="s">
        <v>202</v>
      </c>
      <c r="BP167" s="851"/>
      <c r="BQ167" s="851"/>
      <c r="BR167" s="851"/>
      <c r="BS167" s="851"/>
      <c r="BT167" s="851"/>
      <c r="BU167" s="851"/>
      <c r="BV167" s="851"/>
      <c r="BW167" s="852"/>
      <c r="BX167" s="850" t="s">
        <v>137</v>
      </c>
      <c r="BY167" s="851"/>
      <c r="BZ167" s="851"/>
      <c r="CA167" s="851"/>
      <c r="CB167" s="851"/>
      <c r="CC167" s="851"/>
      <c r="CD167" s="851"/>
      <c r="CE167" s="851"/>
      <c r="CF167" s="852"/>
      <c r="CG167" s="52"/>
      <c r="CH167" s="52"/>
      <c r="CI167" s="52"/>
      <c r="CJ167" s="52"/>
      <c r="CK167" s="52"/>
      <c r="DP167" s="26"/>
      <c r="DQ167" s="26"/>
      <c r="DR167" s="26"/>
      <c r="DS167" s="26"/>
      <c r="DT167" s="26"/>
      <c r="DU167" s="26"/>
      <c r="DV167" s="26"/>
      <c r="DW167" s="26"/>
      <c r="DX167" s="26"/>
      <c r="DY167" s="26"/>
      <c r="DZ167" s="26"/>
      <c r="EA167" s="26"/>
      <c r="EB167" s="26"/>
      <c r="EC167" s="26"/>
      <c r="ED167" s="26"/>
      <c r="EE167" s="26"/>
      <c r="EF167" s="26"/>
    </row>
    <row r="168" spans="1:137" s="26" customFormat="1" ht="29.25" customHeight="1" x14ac:dyDescent="0.2">
      <c r="A168" s="982"/>
      <c r="B168" s="983"/>
      <c r="C168" s="983"/>
      <c r="D168" s="983"/>
      <c r="E168" s="983"/>
      <c r="F168" s="983"/>
      <c r="G168" s="983"/>
      <c r="H168" s="983"/>
      <c r="I168" s="983"/>
      <c r="J168" s="983"/>
      <c r="K168" s="983"/>
      <c r="L168" s="983"/>
      <c r="M168" s="983"/>
      <c r="N168" s="983"/>
      <c r="O168" s="983"/>
      <c r="P168" s="984"/>
      <c r="Q168" s="796" t="s">
        <v>174</v>
      </c>
      <c r="R168" s="797"/>
      <c r="S168" s="797"/>
      <c r="T168" s="797"/>
      <c r="U168" s="797"/>
      <c r="V168" s="797"/>
      <c r="W168" s="797"/>
      <c r="X168" s="797"/>
      <c r="Y168" s="797"/>
      <c r="Z168" s="797"/>
      <c r="AA168" s="798"/>
      <c r="AB168" s="796" t="s">
        <v>175</v>
      </c>
      <c r="AC168" s="797"/>
      <c r="AD168" s="797"/>
      <c r="AE168" s="797"/>
      <c r="AF168" s="797"/>
      <c r="AG168" s="797"/>
      <c r="AH168" s="797"/>
      <c r="AI168" s="798"/>
      <c r="AJ168" s="796" t="s">
        <v>262</v>
      </c>
      <c r="AK168" s="797"/>
      <c r="AL168" s="797"/>
      <c r="AM168" s="797"/>
      <c r="AN168" s="797"/>
      <c r="AO168" s="797"/>
      <c r="AP168" s="797"/>
      <c r="AQ168" s="796" t="s">
        <v>136</v>
      </c>
      <c r="AR168" s="797"/>
      <c r="AS168" s="797"/>
      <c r="AT168" s="797"/>
      <c r="AU168" s="797"/>
      <c r="AV168" s="797"/>
      <c r="AW168" s="797"/>
      <c r="AX168" s="797"/>
      <c r="AY168" s="797"/>
      <c r="AZ168" s="797"/>
      <c r="BA168" s="797"/>
      <c r="BB168" s="798"/>
      <c r="BC168" s="796" t="s">
        <v>136</v>
      </c>
      <c r="BD168" s="797"/>
      <c r="BE168" s="797"/>
      <c r="BF168" s="797"/>
      <c r="BG168" s="797"/>
      <c r="BH168" s="797"/>
      <c r="BI168" s="797"/>
      <c r="BJ168" s="797"/>
      <c r="BK168" s="797"/>
      <c r="BL168" s="797"/>
      <c r="BM168" s="797"/>
      <c r="BN168" s="798"/>
      <c r="BO168" s="853"/>
      <c r="BP168" s="854"/>
      <c r="BQ168" s="854"/>
      <c r="BR168" s="854"/>
      <c r="BS168" s="854"/>
      <c r="BT168" s="854"/>
      <c r="BU168" s="854"/>
      <c r="BV168" s="854"/>
      <c r="BW168" s="855"/>
      <c r="BX168" s="853"/>
      <c r="BY168" s="854"/>
      <c r="BZ168" s="854"/>
      <c r="CA168" s="854"/>
      <c r="CB168" s="854"/>
      <c r="CC168" s="854"/>
      <c r="CD168" s="854"/>
      <c r="CE168" s="854"/>
      <c r="CF168" s="855"/>
      <c r="CG168" s="10"/>
      <c r="CH168" s="10"/>
      <c r="CI168" s="10"/>
      <c r="CJ168" s="10"/>
      <c r="CK168" s="10"/>
    </row>
    <row r="169" spans="1:137" s="26" customFormat="1" ht="19.5" customHeight="1" thickBot="1" x14ac:dyDescent="0.25">
      <c r="A169" s="985"/>
      <c r="B169" s="986"/>
      <c r="C169" s="986"/>
      <c r="D169" s="986"/>
      <c r="E169" s="986"/>
      <c r="F169" s="986"/>
      <c r="G169" s="986"/>
      <c r="H169" s="986"/>
      <c r="I169" s="986"/>
      <c r="J169" s="986"/>
      <c r="K169" s="986"/>
      <c r="L169" s="986"/>
      <c r="M169" s="986"/>
      <c r="N169" s="986"/>
      <c r="O169" s="986"/>
      <c r="P169" s="987"/>
      <c r="Q169" s="799"/>
      <c r="R169" s="800"/>
      <c r="S169" s="800"/>
      <c r="T169" s="800"/>
      <c r="U169" s="800"/>
      <c r="V169" s="800"/>
      <c r="W169" s="800"/>
      <c r="X169" s="800"/>
      <c r="Y169" s="800"/>
      <c r="Z169" s="800"/>
      <c r="AA169" s="801"/>
      <c r="AB169" s="799"/>
      <c r="AC169" s="800"/>
      <c r="AD169" s="800"/>
      <c r="AE169" s="800"/>
      <c r="AF169" s="800"/>
      <c r="AG169" s="800"/>
      <c r="AH169" s="800"/>
      <c r="AI169" s="801"/>
      <c r="AJ169" s="799"/>
      <c r="AK169" s="800"/>
      <c r="AL169" s="800"/>
      <c r="AM169" s="800"/>
      <c r="AN169" s="800"/>
      <c r="AO169" s="800"/>
      <c r="AP169" s="800"/>
      <c r="AQ169" s="827"/>
      <c r="AR169" s="828"/>
      <c r="AS169" s="828"/>
      <c r="AT169" s="828"/>
      <c r="AU169" s="828"/>
      <c r="AV169" s="828"/>
      <c r="AW169" s="828"/>
      <c r="AX169" s="828"/>
      <c r="AY169" s="828"/>
      <c r="AZ169" s="828"/>
      <c r="BA169" s="828"/>
      <c r="BB169" s="829"/>
      <c r="BC169" s="827"/>
      <c r="BD169" s="828"/>
      <c r="BE169" s="828"/>
      <c r="BF169" s="828"/>
      <c r="BG169" s="828"/>
      <c r="BH169" s="828"/>
      <c r="BI169" s="828"/>
      <c r="BJ169" s="828"/>
      <c r="BK169" s="828"/>
      <c r="BL169" s="828"/>
      <c r="BM169" s="828"/>
      <c r="BN169" s="829"/>
      <c r="BO169" s="856"/>
      <c r="BP169" s="857"/>
      <c r="BQ169" s="857"/>
      <c r="BR169" s="857"/>
      <c r="BS169" s="857"/>
      <c r="BT169" s="857"/>
      <c r="BU169" s="857"/>
      <c r="BV169" s="857"/>
      <c r="BW169" s="858"/>
      <c r="BX169" s="856"/>
      <c r="BY169" s="857"/>
      <c r="BZ169" s="857"/>
      <c r="CA169" s="857"/>
      <c r="CB169" s="857"/>
      <c r="CC169" s="857"/>
      <c r="CD169" s="857"/>
      <c r="CE169" s="857"/>
      <c r="CF169" s="858"/>
      <c r="CG169" s="10"/>
      <c r="CH169" s="10"/>
      <c r="CI169" s="10"/>
      <c r="CJ169" s="10"/>
      <c r="CK169" s="10"/>
    </row>
    <row r="170" spans="1:137" s="26" customFormat="1" ht="12.75" customHeight="1" thickBot="1" x14ac:dyDescent="0.25">
      <c r="A170" s="811" t="s">
        <v>176</v>
      </c>
      <c r="B170" s="812"/>
      <c r="C170" s="812"/>
      <c r="D170" s="812"/>
      <c r="E170" s="812"/>
      <c r="F170" s="812"/>
      <c r="G170" s="812"/>
      <c r="H170" s="812"/>
      <c r="I170" s="812"/>
      <c r="J170" s="812"/>
      <c r="K170" s="812"/>
      <c r="L170" s="812"/>
      <c r="M170" s="812"/>
      <c r="N170" s="812"/>
      <c r="O170" s="812"/>
      <c r="P170" s="812"/>
      <c r="Q170" s="844"/>
      <c r="R170" s="844"/>
      <c r="S170" s="844"/>
      <c r="T170" s="844"/>
      <c r="U170" s="844"/>
      <c r="V170" s="844"/>
      <c r="W170" s="844"/>
      <c r="X170" s="844"/>
      <c r="Y170" s="844"/>
      <c r="Z170" s="844"/>
      <c r="AA170" s="844"/>
      <c r="AB170" s="844"/>
      <c r="AC170" s="844"/>
      <c r="AD170" s="844"/>
      <c r="AE170" s="844"/>
      <c r="AF170" s="844"/>
      <c r="AG170" s="844"/>
      <c r="AH170" s="844"/>
      <c r="AI170" s="844"/>
      <c r="AJ170" s="844"/>
      <c r="AK170" s="844"/>
      <c r="AL170" s="844"/>
      <c r="AM170" s="844"/>
      <c r="AN170" s="844"/>
      <c r="AO170" s="844"/>
      <c r="AP170" s="844"/>
      <c r="AQ170" s="844"/>
      <c r="AR170" s="844"/>
      <c r="AS170" s="844"/>
      <c r="AT170" s="844"/>
      <c r="AU170" s="844"/>
      <c r="AV170" s="844"/>
      <c r="AW170" s="844"/>
      <c r="AX170" s="844"/>
      <c r="AY170" s="844"/>
      <c r="AZ170" s="844"/>
      <c r="BA170" s="844"/>
      <c r="BB170" s="844"/>
      <c r="BC170" s="844"/>
      <c r="BD170" s="844"/>
      <c r="BE170" s="844"/>
      <c r="BF170" s="844"/>
      <c r="BG170" s="844"/>
      <c r="BH170" s="844"/>
      <c r="BI170" s="844"/>
      <c r="BJ170" s="844"/>
      <c r="BK170" s="844"/>
      <c r="BL170" s="844"/>
      <c r="BM170" s="844"/>
      <c r="BN170" s="844"/>
      <c r="BO170" s="844"/>
      <c r="BP170" s="844"/>
      <c r="BQ170" s="844"/>
      <c r="BR170" s="844"/>
      <c r="BS170" s="844"/>
      <c r="BT170" s="844"/>
      <c r="BU170" s="844"/>
      <c r="BV170" s="844"/>
      <c r="BW170" s="844"/>
      <c r="BX170" s="842"/>
      <c r="BY170" s="842"/>
      <c r="BZ170" s="842"/>
      <c r="CA170" s="842"/>
      <c r="CB170" s="842"/>
      <c r="CC170" s="842"/>
      <c r="CD170" s="842"/>
      <c r="CE170" s="842"/>
      <c r="CF170" s="843"/>
      <c r="CG170" s="10"/>
      <c r="CH170" s="10"/>
      <c r="CI170" s="10"/>
      <c r="CJ170" s="10"/>
      <c r="CK170" s="10"/>
    </row>
    <row r="171" spans="1:137" s="26" customFormat="1" ht="15" customHeight="1" x14ac:dyDescent="0.2">
      <c r="A171" s="802" t="s">
        <v>177</v>
      </c>
      <c r="B171" s="803"/>
      <c r="C171" s="803"/>
      <c r="D171" s="803"/>
      <c r="E171" s="803"/>
      <c r="F171" s="803"/>
      <c r="G171" s="803"/>
      <c r="H171" s="803"/>
      <c r="I171" s="803"/>
      <c r="J171" s="803"/>
      <c r="K171" s="803"/>
      <c r="L171" s="803"/>
      <c r="M171" s="803"/>
      <c r="N171" s="803"/>
      <c r="O171" s="803"/>
      <c r="P171" s="804"/>
      <c r="Q171" s="773"/>
      <c r="R171" s="774"/>
      <c r="S171" s="774"/>
      <c r="T171" s="774"/>
      <c r="U171" s="774"/>
      <c r="V171" s="774"/>
      <c r="W171" s="774"/>
      <c r="X171" s="774"/>
      <c r="Y171" s="774"/>
      <c r="Z171" s="774"/>
      <c r="AA171" s="775"/>
      <c r="AB171" s="773"/>
      <c r="AC171" s="774"/>
      <c r="AD171" s="774"/>
      <c r="AE171" s="774"/>
      <c r="AF171" s="774"/>
      <c r="AG171" s="774"/>
      <c r="AH171" s="774"/>
      <c r="AI171" s="775"/>
      <c r="AJ171" s="773"/>
      <c r="AK171" s="774"/>
      <c r="AL171" s="774"/>
      <c r="AM171" s="774"/>
      <c r="AN171" s="774"/>
      <c r="AO171" s="774"/>
      <c r="AP171" s="775"/>
      <c r="AQ171" s="776"/>
      <c r="AR171" s="777"/>
      <c r="AS171" s="777"/>
      <c r="AT171" s="777"/>
      <c r="AU171" s="777"/>
      <c r="AV171" s="777"/>
      <c r="AW171" s="777"/>
      <c r="AX171" s="777"/>
      <c r="AY171" s="777"/>
      <c r="AZ171" s="777"/>
      <c r="BA171" s="777"/>
      <c r="BB171" s="778"/>
      <c r="BC171" s="773"/>
      <c r="BD171" s="774"/>
      <c r="BE171" s="774"/>
      <c r="BF171" s="774"/>
      <c r="BG171" s="774"/>
      <c r="BH171" s="774"/>
      <c r="BI171" s="774"/>
      <c r="BJ171" s="774"/>
      <c r="BK171" s="774"/>
      <c r="BL171" s="774"/>
      <c r="BM171" s="774"/>
      <c r="BN171" s="775"/>
      <c r="BO171" s="773"/>
      <c r="BP171" s="774"/>
      <c r="BQ171" s="774"/>
      <c r="BR171" s="774"/>
      <c r="BS171" s="774"/>
      <c r="BT171" s="774"/>
      <c r="BU171" s="774"/>
      <c r="BV171" s="774"/>
      <c r="BW171" s="774"/>
      <c r="BX171" s="836">
        <f>SUM(Q171:BW171)</f>
        <v>0</v>
      </c>
      <c r="BY171" s="837"/>
      <c r="BZ171" s="837"/>
      <c r="CA171" s="837"/>
      <c r="CB171" s="837"/>
      <c r="CC171" s="837"/>
      <c r="CD171" s="837"/>
      <c r="CE171" s="837"/>
      <c r="CF171" s="838"/>
      <c r="CG171" s="10"/>
      <c r="CH171" s="10"/>
      <c r="CI171" s="10"/>
      <c r="CJ171" s="10"/>
      <c r="CK171" s="10"/>
    </row>
    <row r="172" spans="1:137" s="26" customFormat="1" ht="15" customHeight="1" x14ac:dyDescent="0.2">
      <c r="A172" s="802" t="s">
        <v>178</v>
      </c>
      <c r="B172" s="803"/>
      <c r="C172" s="803"/>
      <c r="D172" s="803"/>
      <c r="E172" s="803"/>
      <c r="F172" s="803"/>
      <c r="G172" s="803"/>
      <c r="H172" s="803"/>
      <c r="I172" s="803"/>
      <c r="J172" s="803"/>
      <c r="K172" s="803"/>
      <c r="L172" s="803"/>
      <c r="M172" s="803"/>
      <c r="N172" s="803"/>
      <c r="O172" s="803"/>
      <c r="P172" s="804"/>
      <c r="Q172" s="773"/>
      <c r="R172" s="774"/>
      <c r="S172" s="774"/>
      <c r="T172" s="774"/>
      <c r="U172" s="774"/>
      <c r="V172" s="774"/>
      <c r="W172" s="774"/>
      <c r="X172" s="774"/>
      <c r="Y172" s="774"/>
      <c r="Z172" s="774"/>
      <c r="AA172" s="775"/>
      <c r="AB172" s="776"/>
      <c r="AC172" s="777"/>
      <c r="AD172" s="777"/>
      <c r="AE172" s="777"/>
      <c r="AF172" s="777"/>
      <c r="AG172" s="777"/>
      <c r="AH172" s="777"/>
      <c r="AI172" s="778"/>
      <c r="AJ172" s="776"/>
      <c r="AK172" s="777"/>
      <c r="AL172" s="777"/>
      <c r="AM172" s="777"/>
      <c r="AN172" s="777"/>
      <c r="AO172" s="777"/>
      <c r="AP172" s="778"/>
      <c r="AQ172" s="776"/>
      <c r="AR172" s="777"/>
      <c r="AS172" s="777"/>
      <c r="AT172" s="777"/>
      <c r="AU172" s="777"/>
      <c r="AV172" s="777"/>
      <c r="AW172" s="777"/>
      <c r="AX172" s="777"/>
      <c r="AY172" s="777"/>
      <c r="AZ172" s="777"/>
      <c r="BA172" s="777"/>
      <c r="BB172" s="778"/>
      <c r="BC172" s="776"/>
      <c r="BD172" s="777"/>
      <c r="BE172" s="777"/>
      <c r="BF172" s="777"/>
      <c r="BG172" s="777"/>
      <c r="BH172" s="777"/>
      <c r="BI172" s="777"/>
      <c r="BJ172" s="777"/>
      <c r="BK172" s="777"/>
      <c r="BL172" s="777"/>
      <c r="BM172" s="777"/>
      <c r="BN172" s="778"/>
      <c r="BO172" s="776"/>
      <c r="BP172" s="777"/>
      <c r="BQ172" s="777"/>
      <c r="BR172" s="777"/>
      <c r="BS172" s="777"/>
      <c r="BT172" s="777"/>
      <c r="BU172" s="777"/>
      <c r="BV172" s="777"/>
      <c r="BW172" s="777"/>
      <c r="BX172" s="831">
        <f>SUM(Q172:BW172)</f>
        <v>0</v>
      </c>
      <c r="BY172" s="832"/>
      <c r="BZ172" s="832"/>
      <c r="CA172" s="832"/>
      <c r="CB172" s="832"/>
      <c r="CC172" s="832"/>
      <c r="CD172" s="832"/>
      <c r="CE172" s="832"/>
      <c r="CF172" s="833"/>
      <c r="CG172" s="10"/>
      <c r="CH172" s="10"/>
      <c r="CI172" s="10"/>
      <c r="CJ172" s="10"/>
      <c r="CK172" s="10"/>
    </row>
    <row r="173" spans="1:137" s="26" customFormat="1" ht="15" customHeight="1" x14ac:dyDescent="0.2">
      <c r="A173" s="802" t="s">
        <v>179</v>
      </c>
      <c r="B173" s="803"/>
      <c r="C173" s="803"/>
      <c r="D173" s="803"/>
      <c r="E173" s="803"/>
      <c r="F173" s="803"/>
      <c r="G173" s="803"/>
      <c r="H173" s="803"/>
      <c r="I173" s="803"/>
      <c r="J173" s="803"/>
      <c r="K173" s="803"/>
      <c r="L173" s="803"/>
      <c r="M173" s="803"/>
      <c r="N173" s="803"/>
      <c r="O173" s="803"/>
      <c r="P173" s="804"/>
      <c r="Q173" s="773"/>
      <c r="R173" s="774"/>
      <c r="S173" s="774"/>
      <c r="T173" s="774"/>
      <c r="U173" s="774"/>
      <c r="V173" s="774"/>
      <c r="W173" s="774"/>
      <c r="X173" s="774"/>
      <c r="Y173" s="774"/>
      <c r="Z173" s="774"/>
      <c r="AA173" s="775"/>
      <c r="AB173" s="776"/>
      <c r="AC173" s="777"/>
      <c r="AD173" s="777"/>
      <c r="AE173" s="777"/>
      <c r="AF173" s="777"/>
      <c r="AG173" s="777"/>
      <c r="AH173" s="777"/>
      <c r="AI173" s="778"/>
      <c r="AJ173" s="776"/>
      <c r="AK173" s="777"/>
      <c r="AL173" s="777"/>
      <c r="AM173" s="777"/>
      <c r="AN173" s="777"/>
      <c r="AO173" s="777"/>
      <c r="AP173" s="778"/>
      <c r="AQ173" s="776"/>
      <c r="AR173" s="777"/>
      <c r="AS173" s="777"/>
      <c r="AT173" s="777"/>
      <c r="AU173" s="777"/>
      <c r="AV173" s="777"/>
      <c r="AW173" s="777"/>
      <c r="AX173" s="777"/>
      <c r="AY173" s="777"/>
      <c r="AZ173" s="777"/>
      <c r="BA173" s="777"/>
      <c r="BB173" s="778"/>
      <c r="BC173" s="776"/>
      <c r="BD173" s="777"/>
      <c r="BE173" s="777"/>
      <c r="BF173" s="777"/>
      <c r="BG173" s="777"/>
      <c r="BH173" s="777"/>
      <c r="BI173" s="777"/>
      <c r="BJ173" s="777"/>
      <c r="BK173" s="777"/>
      <c r="BL173" s="777"/>
      <c r="BM173" s="777"/>
      <c r="BN173" s="778"/>
      <c r="BO173" s="776"/>
      <c r="BP173" s="777"/>
      <c r="BQ173" s="777"/>
      <c r="BR173" s="777"/>
      <c r="BS173" s="777"/>
      <c r="BT173" s="777"/>
      <c r="BU173" s="777"/>
      <c r="BV173" s="777"/>
      <c r="BW173" s="777"/>
      <c r="BX173" s="831">
        <f>SUM(Q173:BW173)</f>
        <v>0</v>
      </c>
      <c r="BY173" s="832"/>
      <c r="BZ173" s="832"/>
      <c r="CA173" s="832"/>
      <c r="CB173" s="832"/>
      <c r="CC173" s="832"/>
      <c r="CD173" s="832"/>
      <c r="CE173" s="832"/>
      <c r="CF173" s="833"/>
      <c r="CG173" s="10"/>
      <c r="CH173" s="10"/>
      <c r="CI173" s="10"/>
      <c r="CJ173" s="10"/>
      <c r="CK173" s="10"/>
    </row>
    <row r="174" spans="1:137" s="26" customFormat="1" ht="15" customHeight="1" x14ac:dyDescent="0.2">
      <c r="A174" s="802" t="s">
        <v>180</v>
      </c>
      <c r="B174" s="803"/>
      <c r="C174" s="803"/>
      <c r="D174" s="803"/>
      <c r="E174" s="803"/>
      <c r="F174" s="803"/>
      <c r="G174" s="803"/>
      <c r="H174" s="803"/>
      <c r="I174" s="803"/>
      <c r="J174" s="803"/>
      <c r="K174" s="803"/>
      <c r="L174" s="803"/>
      <c r="M174" s="803"/>
      <c r="N174" s="803"/>
      <c r="O174" s="803"/>
      <c r="P174" s="804"/>
      <c r="Q174" s="773"/>
      <c r="R174" s="774"/>
      <c r="S174" s="774"/>
      <c r="T174" s="774"/>
      <c r="U174" s="774"/>
      <c r="V174" s="774"/>
      <c r="W174" s="774"/>
      <c r="X174" s="774"/>
      <c r="Y174" s="774"/>
      <c r="Z174" s="774"/>
      <c r="AA174" s="775"/>
      <c r="AB174" s="776"/>
      <c r="AC174" s="777"/>
      <c r="AD174" s="777"/>
      <c r="AE174" s="777"/>
      <c r="AF174" s="777"/>
      <c r="AG174" s="777"/>
      <c r="AH174" s="777"/>
      <c r="AI174" s="778"/>
      <c r="AJ174" s="776"/>
      <c r="AK174" s="777"/>
      <c r="AL174" s="777"/>
      <c r="AM174" s="777"/>
      <c r="AN174" s="777"/>
      <c r="AO174" s="777"/>
      <c r="AP174" s="778"/>
      <c r="AQ174" s="776"/>
      <c r="AR174" s="777"/>
      <c r="AS174" s="777"/>
      <c r="AT174" s="777"/>
      <c r="AU174" s="777"/>
      <c r="AV174" s="777"/>
      <c r="AW174" s="777"/>
      <c r="AX174" s="777"/>
      <c r="AY174" s="777"/>
      <c r="AZ174" s="777"/>
      <c r="BA174" s="777"/>
      <c r="BB174" s="778"/>
      <c r="BC174" s="776"/>
      <c r="BD174" s="777"/>
      <c r="BE174" s="777"/>
      <c r="BF174" s="777"/>
      <c r="BG174" s="777"/>
      <c r="BH174" s="777"/>
      <c r="BI174" s="777"/>
      <c r="BJ174" s="777"/>
      <c r="BK174" s="777"/>
      <c r="BL174" s="777"/>
      <c r="BM174" s="777"/>
      <c r="BN174" s="778"/>
      <c r="BO174" s="776"/>
      <c r="BP174" s="777"/>
      <c r="BQ174" s="777"/>
      <c r="BR174" s="777"/>
      <c r="BS174" s="777"/>
      <c r="BT174" s="777"/>
      <c r="BU174" s="777"/>
      <c r="BV174" s="777"/>
      <c r="BW174" s="777"/>
      <c r="BX174" s="831">
        <f>SUM(Q174:BW174)</f>
        <v>0</v>
      </c>
      <c r="BY174" s="832"/>
      <c r="BZ174" s="832"/>
      <c r="CA174" s="832"/>
      <c r="CB174" s="832"/>
      <c r="CC174" s="832"/>
      <c r="CD174" s="832"/>
      <c r="CE174" s="832"/>
      <c r="CF174" s="833"/>
      <c r="CG174" s="10"/>
      <c r="CH174" s="10"/>
      <c r="CI174" s="573"/>
      <c r="CJ174" s="10"/>
      <c r="CK174" s="10"/>
    </row>
    <row r="175" spans="1:137" s="26" customFormat="1" ht="13.5" thickBot="1" x14ac:dyDescent="0.25">
      <c r="A175" s="785" t="s">
        <v>181</v>
      </c>
      <c r="B175" s="786"/>
      <c r="C175" s="786"/>
      <c r="D175" s="786"/>
      <c r="E175" s="786"/>
      <c r="F175" s="786"/>
      <c r="G175" s="786"/>
      <c r="H175" s="786"/>
      <c r="I175" s="786"/>
      <c r="J175" s="786"/>
      <c r="K175" s="786"/>
      <c r="L175" s="786"/>
      <c r="M175" s="786"/>
      <c r="N175" s="786"/>
      <c r="O175" s="786"/>
      <c r="P175" s="787"/>
      <c r="Q175" s="972"/>
      <c r="R175" s="973"/>
      <c r="S175" s="973"/>
      <c r="T175" s="973"/>
      <c r="U175" s="973"/>
      <c r="V175" s="973"/>
      <c r="W175" s="973"/>
      <c r="X175" s="973"/>
      <c r="Y175" s="973"/>
      <c r="Z175" s="973"/>
      <c r="AA175" s="974"/>
      <c r="AB175" s="886"/>
      <c r="AC175" s="887"/>
      <c r="AD175" s="887"/>
      <c r="AE175" s="887"/>
      <c r="AF175" s="887"/>
      <c r="AG175" s="887"/>
      <c r="AH175" s="887"/>
      <c r="AI175" s="888"/>
      <c r="AJ175" s="886"/>
      <c r="AK175" s="887"/>
      <c r="AL175" s="887"/>
      <c r="AM175" s="887"/>
      <c r="AN175" s="887"/>
      <c r="AO175" s="887"/>
      <c r="AP175" s="888"/>
      <c r="AQ175" s="886"/>
      <c r="AR175" s="887"/>
      <c r="AS175" s="887"/>
      <c r="AT175" s="887"/>
      <c r="AU175" s="887"/>
      <c r="AV175" s="887"/>
      <c r="AW175" s="887"/>
      <c r="AX175" s="887"/>
      <c r="AY175" s="887"/>
      <c r="AZ175" s="887"/>
      <c r="BA175" s="887"/>
      <c r="BB175" s="888"/>
      <c r="BC175" s="886"/>
      <c r="BD175" s="887"/>
      <c r="BE175" s="887"/>
      <c r="BF175" s="887"/>
      <c r="BG175" s="887"/>
      <c r="BH175" s="887"/>
      <c r="BI175" s="887"/>
      <c r="BJ175" s="887"/>
      <c r="BK175" s="887"/>
      <c r="BL175" s="887"/>
      <c r="BM175" s="887"/>
      <c r="BN175" s="888"/>
      <c r="BO175" s="821"/>
      <c r="BP175" s="975"/>
      <c r="BQ175" s="975"/>
      <c r="BR175" s="975"/>
      <c r="BS175" s="975"/>
      <c r="BT175" s="975"/>
      <c r="BU175" s="975"/>
      <c r="BV175" s="975"/>
      <c r="BW175" s="975"/>
      <c r="BX175" s="839">
        <f>SUM(Q175:BW175)</f>
        <v>0</v>
      </c>
      <c r="BY175" s="840"/>
      <c r="BZ175" s="840"/>
      <c r="CA175" s="840"/>
      <c r="CB175" s="840"/>
      <c r="CC175" s="840"/>
      <c r="CD175" s="840"/>
      <c r="CE175" s="840"/>
      <c r="CF175" s="841"/>
      <c r="CG175" s="10"/>
      <c r="CH175" s="10"/>
      <c r="CI175" s="10"/>
      <c r="CJ175" s="10"/>
      <c r="CK175" s="10"/>
    </row>
    <row r="176" spans="1:137" s="26" customFormat="1" ht="12.75" customHeight="1" thickBot="1" x14ac:dyDescent="0.25">
      <c r="A176" s="811" t="s">
        <v>182</v>
      </c>
      <c r="B176" s="812"/>
      <c r="C176" s="812"/>
      <c r="D176" s="812"/>
      <c r="E176" s="812"/>
      <c r="F176" s="812"/>
      <c r="G176" s="812"/>
      <c r="H176" s="812"/>
      <c r="I176" s="812"/>
      <c r="J176" s="812"/>
      <c r="K176" s="812"/>
      <c r="L176" s="812"/>
      <c r="M176" s="812"/>
      <c r="N176" s="812"/>
      <c r="O176" s="812"/>
      <c r="P176" s="812"/>
      <c r="Q176" s="893"/>
      <c r="R176" s="893"/>
      <c r="S176" s="893"/>
      <c r="T176" s="893"/>
      <c r="U176" s="893"/>
      <c r="V176" s="893"/>
      <c r="W176" s="893"/>
      <c r="X176" s="893"/>
      <c r="Y176" s="893"/>
      <c r="Z176" s="893"/>
      <c r="AA176" s="893"/>
      <c r="AB176" s="976"/>
      <c r="AC176" s="976"/>
      <c r="AD176" s="976"/>
      <c r="AE176" s="976"/>
      <c r="AF176" s="976"/>
      <c r="AG176" s="976"/>
      <c r="AH176" s="976"/>
      <c r="AI176" s="976"/>
      <c r="AJ176" s="976"/>
      <c r="AK176" s="976"/>
      <c r="AL176" s="976"/>
      <c r="AM176" s="976"/>
      <c r="AN176" s="976"/>
      <c r="AO176" s="976"/>
      <c r="AP176" s="976"/>
      <c r="AQ176" s="976"/>
      <c r="AR176" s="976"/>
      <c r="AS176" s="976"/>
      <c r="AT176" s="976"/>
      <c r="AU176" s="976"/>
      <c r="AV176" s="976"/>
      <c r="AW176" s="976"/>
      <c r="AX176" s="976"/>
      <c r="AY176" s="976"/>
      <c r="AZ176" s="976"/>
      <c r="BA176" s="976"/>
      <c r="BB176" s="976"/>
      <c r="BC176" s="976"/>
      <c r="BD176" s="976"/>
      <c r="BE176" s="976"/>
      <c r="BF176" s="976"/>
      <c r="BG176" s="976"/>
      <c r="BH176" s="976"/>
      <c r="BI176" s="976"/>
      <c r="BJ176" s="976"/>
      <c r="BK176" s="976"/>
      <c r="BL176" s="976"/>
      <c r="BM176" s="976"/>
      <c r="BN176" s="976"/>
      <c r="BO176" s="976"/>
      <c r="BP176" s="976"/>
      <c r="BQ176" s="976"/>
      <c r="BR176" s="976"/>
      <c r="BS176" s="976"/>
      <c r="BT176" s="976"/>
      <c r="BU176" s="976"/>
      <c r="BV176" s="976"/>
      <c r="BW176" s="976"/>
      <c r="BX176" s="845"/>
      <c r="BY176" s="845"/>
      <c r="BZ176" s="845"/>
      <c r="CA176" s="845"/>
      <c r="CB176" s="845"/>
      <c r="CC176" s="845"/>
      <c r="CD176" s="845"/>
      <c r="CE176" s="845"/>
      <c r="CF176" s="846"/>
      <c r="CG176" s="10"/>
      <c r="CH176" s="10"/>
      <c r="CI176" s="10"/>
      <c r="CJ176" s="10"/>
      <c r="CK176" s="10"/>
    </row>
    <row r="177" spans="1:89" s="26" customFormat="1" ht="15" customHeight="1" x14ac:dyDescent="0.2">
      <c r="A177" s="802" t="s">
        <v>183</v>
      </c>
      <c r="B177" s="803"/>
      <c r="C177" s="803"/>
      <c r="D177" s="803"/>
      <c r="E177" s="803"/>
      <c r="F177" s="803"/>
      <c r="G177" s="803"/>
      <c r="H177" s="803"/>
      <c r="I177" s="803"/>
      <c r="J177" s="803"/>
      <c r="K177" s="803"/>
      <c r="L177" s="803"/>
      <c r="M177" s="803"/>
      <c r="N177" s="803"/>
      <c r="O177" s="803"/>
      <c r="P177" s="804"/>
      <c r="Q177" s="773"/>
      <c r="R177" s="774"/>
      <c r="S177" s="774"/>
      <c r="T177" s="774"/>
      <c r="U177" s="774"/>
      <c r="V177" s="774"/>
      <c r="W177" s="774"/>
      <c r="X177" s="774"/>
      <c r="Y177" s="774"/>
      <c r="Z177" s="774"/>
      <c r="AA177" s="775"/>
      <c r="AB177" s="769"/>
      <c r="AC177" s="769"/>
      <c r="AD177" s="769"/>
      <c r="AE177" s="769"/>
      <c r="AF177" s="769"/>
      <c r="AG177" s="769"/>
      <c r="AH177" s="769"/>
      <c r="AI177" s="769"/>
      <c r="AJ177" s="773"/>
      <c r="AK177" s="774"/>
      <c r="AL177" s="774"/>
      <c r="AM177" s="774"/>
      <c r="AN177" s="774"/>
      <c r="AO177" s="774"/>
      <c r="AP177" s="775"/>
      <c r="AQ177" s="776"/>
      <c r="AR177" s="777"/>
      <c r="AS177" s="777"/>
      <c r="AT177" s="777"/>
      <c r="AU177" s="777"/>
      <c r="AV177" s="777"/>
      <c r="AW177" s="777"/>
      <c r="AX177" s="777"/>
      <c r="AY177" s="777"/>
      <c r="AZ177" s="777"/>
      <c r="BA177" s="777"/>
      <c r="BB177" s="778"/>
      <c r="BC177" s="773"/>
      <c r="BD177" s="774"/>
      <c r="BE177" s="774"/>
      <c r="BF177" s="774"/>
      <c r="BG177" s="774"/>
      <c r="BH177" s="774"/>
      <c r="BI177" s="774"/>
      <c r="BJ177" s="774"/>
      <c r="BK177" s="774"/>
      <c r="BL177" s="774"/>
      <c r="BM177" s="774"/>
      <c r="BN177" s="775"/>
      <c r="BO177" s="773"/>
      <c r="BP177" s="774"/>
      <c r="BQ177" s="774"/>
      <c r="BR177" s="774"/>
      <c r="BS177" s="774"/>
      <c r="BT177" s="774"/>
      <c r="BU177" s="774"/>
      <c r="BV177" s="774"/>
      <c r="BW177" s="774"/>
      <c r="BX177" s="847">
        <f>SUM(Q177:BW177)</f>
        <v>0</v>
      </c>
      <c r="BY177" s="848"/>
      <c r="BZ177" s="848"/>
      <c r="CA177" s="848"/>
      <c r="CB177" s="848"/>
      <c r="CC177" s="848"/>
      <c r="CD177" s="848"/>
      <c r="CE177" s="848"/>
      <c r="CF177" s="849"/>
      <c r="CG177" s="10"/>
      <c r="CH177" s="10"/>
      <c r="CI177" s="10"/>
      <c r="CJ177" s="10"/>
      <c r="CK177" s="10"/>
    </row>
    <row r="178" spans="1:89" s="26" customFormat="1" ht="15" customHeight="1" x14ac:dyDescent="0.2">
      <c r="A178" s="802" t="s">
        <v>184</v>
      </c>
      <c r="B178" s="803"/>
      <c r="C178" s="803"/>
      <c r="D178" s="803"/>
      <c r="E178" s="803"/>
      <c r="F178" s="803"/>
      <c r="G178" s="803"/>
      <c r="H178" s="803"/>
      <c r="I178" s="803"/>
      <c r="J178" s="803"/>
      <c r="K178" s="803"/>
      <c r="L178" s="803"/>
      <c r="M178" s="803"/>
      <c r="N178" s="803"/>
      <c r="O178" s="803"/>
      <c r="P178" s="804"/>
      <c r="Q178" s="773"/>
      <c r="R178" s="774"/>
      <c r="S178" s="774"/>
      <c r="T178" s="774"/>
      <c r="U178" s="774"/>
      <c r="V178" s="774"/>
      <c r="W178" s="774"/>
      <c r="X178" s="774"/>
      <c r="Y178" s="774"/>
      <c r="Z178" s="774"/>
      <c r="AA178" s="775"/>
      <c r="AB178" s="769"/>
      <c r="AC178" s="769"/>
      <c r="AD178" s="769"/>
      <c r="AE178" s="769"/>
      <c r="AF178" s="769"/>
      <c r="AG178" s="769"/>
      <c r="AH178" s="769"/>
      <c r="AI178" s="769"/>
      <c r="AJ178" s="776"/>
      <c r="AK178" s="777"/>
      <c r="AL178" s="777"/>
      <c r="AM178" s="777"/>
      <c r="AN178" s="777"/>
      <c r="AO178" s="777"/>
      <c r="AP178" s="778"/>
      <c r="AQ178" s="776"/>
      <c r="AR178" s="777"/>
      <c r="AS178" s="777"/>
      <c r="AT178" s="777"/>
      <c r="AU178" s="777"/>
      <c r="AV178" s="777"/>
      <c r="AW178" s="777"/>
      <c r="AX178" s="777"/>
      <c r="AY178" s="777"/>
      <c r="AZ178" s="777"/>
      <c r="BA178" s="777"/>
      <c r="BB178" s="778"/>
      <c r="BC178" s="776"/>
      <c r="BD178" s="777"/>
      <c r="BE178" s="777"/>
      <c r="BF178" s="777"/>
      <c r="BG178" s="777"/>
      <c r="BH178" s="777"/>
      <c r="BI178" s="777"/>
      <c r="BJ178" s="777"/>
      <c r="BK178" s="777"/>
      <c r="BL178" s="777"/>
      <c r="BM178" s="777"/>
      <c r="BN178" s="778"/>
      <c r="BO178" s="776"/>
      <c r="BP178" s="777"/>
      <c r="BQ178" s="777"/>
      <c r="BR178" s="777"/>
      <c r="BS178" s="777"/>
      <c r="BT178" s="777"/>
      <c r="BU178" s="777"/>
      <c r="BV178" s="777"/>
      <c r="BW178" s="777"/>
      <c r="BX178" s="863">
        <f>SUM(Q178:BW178)</f>
        <v>0</v>
      </c>
      <c r="BY178" s="864"/>
      <c r="BZ178" s="864"/>
      <c r="CA178" s="864"/>
      <c r="CB178" s="864"/>
      <c r="CC178" s="864"/>
      <c r="CD178" s="864"/>
      <c r="CE178" s="864"/>
      <c r="CF178" s="865"/>
      <c r="CG178" s="10"/>
      <c r="CH178" s="10"/>
      <c r="CI178" s="573"/>
      <c r="CJ178" s="10"/>
      <c r="CK178" s="10"/>
    </row>
    <row r="179" spans="1:89" s="26" customFormat="1" ht="15" customHeight="1" x14ac:dyDescent="0.2">
      <c r="A179" s="802" t="s">
        <v>185</v>
      </c>
      <c r="B179" s="803"/>
      <c r="C179" s="803"/>
      <c r="D179" s="803"/>
      <c r="E179" s="803"/>
      <c r="F179" s="803"/>
      <c r="G179" s="803"/>
      <c r="H179" s="803"/>
      <c r="I179" s="803"/>
      <c r="J179" s="803"/>
      <c r="K179" s="803"/>
      <c r="L179" s="803"/>
      <c r="M179" s="803"/>
      <c r="N179" s="803"/>
      <c r="O179" s="803"/>
      <c r="P179" s="804"/>
      <c r="Q179" s="773"/>
      <c r="R179" s="774"/>
      <c r="S179" s="774"/>
      <c r="T179" s="774"/>
      <c r="U179" s="774"/>
      <c r="V179" s="774"/>
      <c r="W179" s="774"/>
      <c r="X179" s="774"/>
      <c r="Y179" s="774"/>
      <c r="Z179" s="774"/>
      <c r="AA179" s="775"/>
      <c r="AB179" s="769"/>
      <c r="AC179" s="769"/>
      <c r="AD179" s="769"/>
      <c r="AE179" s="769"/>
      <c r="AF179" s="769"/>
      <c r="AG179" s="769"/>
      <c r="AH179" s="769"/>
      <c r="AI179" s="769"/>
      <c r="AJ179" s="769"/>
      <c r="AK179" s="769"/>
      <c r="AL179" s="769"/>
      <c r="AM179" s="769"/>
      <c r="AN179" s="769"/>
      <c r="AO179" s="769"/>
      <c r="AP179" s="769"/>
      <c r="AQ179" s="776"/>
      <c r="AR179" s="777"/>
      <c r="AS179" s="777"/>
      <c r="AT179" s="777"/>
      <c r="AU179" s="777"/>
      <c r="AV179" s="777"/>
      <c r="AW179" s="777"/>
      <c r="AX179" s="777"/>
      <c r="AY179" s="777"/>
      <c r="AZ179" s="777"/>
      <c r="BA179" s="777"/>
      <c r="BB179" s="778"/>
      <c r="BC179" s="769"/>
      <c r="BD179" s="769"/>
      <c r="BE179" s="769"/>
      <c r="BF179" s="769"/>
      <c r="BG179" s="769"/>
      <c r="BH179" s="769"/>
      <c r="BI179" s="769"/>
      <c r="BJ179" s="769"/>
      <c r="BK179" s="769"/>
      <c r="BL179" s="769"/>
      <c r="BM179" s="769"/>
      <c r="BN179" s="769"/>
      <c r="BO179" s="769"/>
      <c r="BP179" s="769"/>
      <c r="BQ179" s="769"/>
      <c r="BR179" s="769"/>
      <c r="BS179" s="769"/>
      <c r="BT179" s="769"/>
      <c r="BU179" s="769"/>
      <c r="BV179" s="769"/>
      <c r="BW179" s="776"/>
      <c r="BX179" s="831">
        <f>SUM(Q179:BW179)</f>
        <v>0</v>
      </c>
      <c r="BY179" s="832"/>
      <c r="BZ179" s="832"/>
      <c r="CA179" s="832"/>
      <c r="CB179" s="832"/>
      <c r="CC179" s="832"/>
      <c r="CD179" s="832"/>
      <c r="CE179" s="832"/>
      <c r="CF179" s="833"/>
      <c r="CG179" s="10"/>
      <c r="CH179" s="10"/>
      <c r="CI179" s="573"/>
      <c r="CJ179" s="10"/>
      <c r="CK179" s="10"/>
    </row>
    <row r="180" spans="1:89" s="26" customFormat="1" ht="10.5" customHeight="1" x14ac:dyDescent="0.2">
      <c r="A180" s="873" t="s">
        <v>186</v>
      </c>
      <c r="B180" s="874"/>
      <c r="C180" s="874"/>
      <c r="D180" s="874"/>
      <c r="E180" s="874"/>
      <c r="F180" s="874"/>
      <c r="G180" s="874"/>
      <c r="H180" s="874"/>
      <c r="I180" s="874"/>
      <c r="J180" s="874"/>
      <c r="K180" s="874"/>
      <c r="L180" s="874"/>
      <c r="M180" s="874"/>
      <c r="N180" s="874"/>
      <c r="O180" s="874"/>
      <c r="P180" s="875"/>
      <c r="Q180" s="795"/>
      <c r="R180" s="795"/>
      <c r="S180" s="795"/>
      <c r="T180" s="795"/>
      <c r="U180" s="795"/>
      <c r="V180" s="795"/>
      <c r="W180" s="795"/>
      <c r="X180" s="795"/>
      <c r="Y180" s="795"/>
      <c r="Z180" s="795"/>
      <c r="AA180" s="795"/>
      <c r="AB180" s="769"/>
      <c r="AC180" s="769"/>
      <c r="AD180" s="769"/>
      <c r="AE180" s="769"/>
      <c r="AF180" s="769"/>
      <c r="AG180" s="769"/>
      <c r="AH180" s="769"/>
      <c r="AI180" s="769"/>
      <c r="AJ180" s="769"/>
      <c r="AK180" s="769"/>
      <c r="AL180" s="769"/>
      <c r="AM180" s="769"/>
      <c r="AN180" s="769"/>
      <c r="AO180" s="769"/>
      <c r="AP180" s="769"/>
      <c r="AQ180" s="770"/>
      <c r="AR180" s="771"/>
      <c r="AS180" s="771"/>
      <c r="AT180" s="771"/>
      <c r="AU180" s="771"/>
      <c r="AV180" s="771"/>
      <c r="AW180" s="771"/>
      <c r="AX180" s="771"/>
      <c r="AY180" s="771"/>
      <c r="AZ180" s="771"/>
      <c r="BA180" s="771"/>
      <c r="BB180" s="772"/>
      <c r="BC180" s="769"/>
      <c r="BD180" s="769"/>
      <c r="BE180" s="769"/>
      <c r="BF180" s="769"/>
      <c r="BG180" s="769"/>
      <c r="BH180" s="769"/>
      <c r="BI180" s="769"/>
      <c r="BJ180" s="769"/>
      <c r="BK180" s="769"/>
      <c r="BL180" s="769"/>
      <c r="BM180" s="769"/>
      <c r="BN180" s="769"/>
      <c r="BO180" s="769"/>
      <c r="BP180" s="769"/>
      <c r="BQ180" s="769"/>
      <c r="BR180" s="769"/>
      <c r="BS180" s="769"/>
      <c r="BT180" s="769"/>
      <c r="BU180" s="769"/>
      <c r="BV180" s="769"/>
      <c r="BW180" s="776"/>
      <c r="BX180" s="831">
        <f>SUM(Q180:BW181)</f>
        <v>0</v>
      </c>
      <c r="BY180" s="832"/>
      <c r="BZ180" s="832"/>
      <c r="CA180" s="832"/>
      <c r="CB180" s="832"/>
      <c r="CC180" s="832"/>
      <c r="CD180" s="832"/>
      <c r="CE180" s="832"/>
      <c r="CF180" s="833"/>
      <c r="CG180" s="10"/>
      <c r="CH180" s="10"/>
      <c r="CI180" s="10"/>
      <c r="CJ180" s="10"/>
      <c r="CK180" s="10"/>
    </row>
    <row r="181" spans="1:89" s="26" customFormat="1" ht="17.25" customHeight="1" x14ac:dyDescent="0.2">
      <c r="A181" s="879"/>
      <c r="B181" s="880"/>
      <c r="C181" s="880"/>
      <c r="D181" s="880"/>
      <c r="E181" s="880"/>
      <c r="F181" s="880"/>
      <c r="G181" s="880"/>
      <c r="H181" s="880"/>
      <c r="I181" s="880"/>
      <c r="J181" s="880"/>
      <c r="K181" s="880"/>
      <c r="L181" s="880"/>
      <c r="M181" s="880"/>
      <c r="N181" s="880"/>
      <c r="O181" s="880"/>
      <c r="P181" s="881"/>
      <c r="Q181" s="795"/>
      <c r="R181" s="795"/>
      <c r="S181" s="795"/>
      <c r="T181" s="795"/>
      <c r="U181" s="795"/>
      <c r="V181" s="795"/>
      <c r="W181" s="795"/>
      <c r="X181" s="795"/>
      <c r="Y181" s="795"/>
      <c r="Z181" s="795"/>
      <c r="AA181" s="795"/>
      <c r="AB181" s="769"/>
      <c r="AC181" s="769"/>
      <c r="AD181" s="769"/>
      <c r="AE181" s="769"/>
      <c r="AF181" s="769"/>
      <c r="AG181" s="769"/>
      <c r="AH181" s="769"/>
      <c r="AI181" s="769"/>
      <c r="AJ181" s="769"/>
      <c r="AK181" s="769"/>
      <c r="AL181" s="769"/>
      <c r="AM181" s="769"/>
      <c r="AN181" s="769"/>
      <c r="AO181" s="769"/>
      <c r="AP181" s="769"/>
      <c r="AQ181" s="773"/>
      <c r="AR181" s="774"/>
      <c r="AS181" s="774"/>
      <c r="AT181" s="774"/>
      <c r="AU181" s="774"/>
      <c r="AV181" s="774"/>
      <c r="AW181" s="774"/>
      <c r="AX181" s="774"/>
      <c r="AY181" s="774"/>
      <c r="AZ181" s="774"/>
      <c r="BA181" s="774"/>
      <c r="BB181" s="775"/>
      <c r="BC181" s="769"/>
      <c r="BD181" s="769"/>
      <c r="BE181" s="769"/>
      <c r="BF181" s="769"/>
      <c r="BG181" s="769"/>
      <c r="BH181" s="769"/>
      <c r="BI181" s="769"/>
      <c r="BJ181" s="769"/>
      <c r="BK181" s="769"/>
      <c r="BL181" s="769"/>
      <c r="BM181" s="769"/>
      <c r="BN181" s="769"/>
      <c r="BO181" s="769"/>
      <c r="BP181" s="769"/>
      <c r="BQ181" s="769"/>
      <c r="BR181" s="769"/>
      <c r="BS181" s="769"/>
      <c r="BT181" s="769"/>
      <c r="BU181" s="769"/>
      <c r="BV181" s="769"/>
      <c r="BW181" s="776"/>
      <c r="BX181" s="831"/>
      <c r="BY181" s="832"/>
      <c r="BZ181" s="832"/>
      <c r="CA181" s="832"/>
      <c r="CB181" s="832"/>
      <c r="CC181" s="832"/>
      <c r="CD181" s="832"/>
      <c r="CE181" s="832"/>
      <c r="CF181" s="833"/>
      <c r="CG181" s="10"/>
      <c r="CH181" s="10"/>
      <c r="CI181" s="573"/>
      <c r="CJ181" s="10"/>
      <c r="CK181" s="10"/>
    </row>
    <row r="182" spans="1:89" s="26" customFormat="1" ht="9" customHeight="1" x14ac:dyDescent="0.2">
      <c r="A182" s="873" t="s">
        <v>187</v>
      </c>
      <c r="B182" s="874"/>
      <c r="C182" s="874"/>
      <c r="D182" s="874"/>
      <c r="E182" s="874"/>
      <c r="F182" s="874"/>
      <c r="G182" s="874"/>
      <c r="H182" s="874"/>
      <c r="I182" s="874"/>
      <c r="J182" s="874"/>
      <c r="K182" s="874"/>
      <c r="L182" s="874"/>
      <c r="M182" s="874"/>
      <c r="N182" s="874"/>
      <c r="O182" s="874"/>
      <c r="P182" s="875"/>
      <c r="Q182" s="795"/>
      <c r="R182" s="795"/>
      <c r="S182" s="795"/>
      <c r="T182" s="795"/>
      <c r="U182" s="795"/>
      <c r="V182" s="795"/>
      <c r="W182" s="795"/>
      <c r="X182" s="795"/>
      <c r="Y182" s="795"/>
      <c r="Z182" s="795"/>
      <c r="AA182" s="795"/>
      <c r="AB182" s="769"/>
      <c r="AC182" s="769"/>
      <c r="AD182" s="769"/>
      <c r="AE182" s="769"/>
      <c r="AF182" s="769"/>
      <c r="AG182" s="769"/>
      <c r="AH182" s="769"/>
      <c r="AI182" s="769"/>
      <c r="AJ182" s="769"/>
      <c r="AK182" s="769"/>
      <c r="AL182" s="769"/>
      <c r="AM182" s="769"/>
      <c r="AN182" s="769"/>
      <c r="AO182" s="769"/>
      <c r="AP182" s="769"/>
      <c r="AQ182" s="770"/>
      <c r="AR182" s="771"/>
      <c r="AS182" s="771"/>
      <c r="AT182" s="771"/>
      <c r="AU182" s="771"/>
      <c r="AV182" s="771"/>
      <c r="AW182" s="771"/>
      <c r="AX182" s="771"/>
      <c r="AY182" s="771"/>
      <c r="AZ182" s="771"/>
      <c r="BA182" s="771"/>
      <c r="BB182" s="772"/>
      <c r="BC182" s="769"/>
      <c r="BD182" s="769"/>
      <c r="BE182" s="769"/>
      <c r="BF182" s="769"/>
      <c r="BG182" s="769"/>
      <c r="BH182" s="769"/>
      <c r="BI182" s="769"/>
      <c r="BJ182" s="769"/>
      <c r="BK182" s="769"/>
      <c r="BL182" s="769"/>
      <c r="BM182" s="769"/>
      <c r="BN182" s="769"/>
      <c r="BO182" s="769"/>
      <c r="BP182" s="769"/>
      <c r="BQ182" s="769"/>
      <c r="BR182" s="769"/>
      <c r="BS182" s="769"/>
      <c r="BT182" s="769"/>
      <c r="BU182" s="769"/>
      <c r="BV182" s="769"/>
      <c r="BW182" s="776"/>
      <c r="BX182" s="831">
        <f>SUM(Q182:BW183)</f>
        <v>0</v>
      </c>
      <c r="BY182" s="832"/>
      <c r="BZ182" s="832"/>
      <c r="CA182" s="832"/>
      <c r="CB182" s="832"/>
      <c r="CC182" s="832"/>
      <c r="CD182" s="832"/>
      <c r="CE182" s="832"/>
      <c r="CF182" s="833"/>
      <c r="CG182" s="10"/>
      <c r="CH182" s="10"/>
      <c r="CI182" s="10"/>
      <c r="CJ182" s="10"/>
      <c r="CK182" s="10"/>
    </row>
    <row r="183" spans="1:89" s="26" customFormat="1" x14ac:dyDescent="0.2">
      <c r="A183" s="879"/>
      <c r="B183" s="880"/>
      <c r="C183" s="880"/>
      <c r="D183" s="880"/>
      <c r="E183" s="880"/>
      <c r="F183" s="880"/>
      <c r="G183" s="880"/>
      <c r="H183" s="880"/>
      <c r="I183" s="880"/>
      <c r="J183" s="880"/>
      <c r="K183" s="880"/>
      <c r="L183" s="880"/>
      <c r="M183" s="880"/>
      <c r="N183" s="880"/>
      <c r="O183" s="880"/>
      <c r="P183" s="881"/>
      <c r="Q183" s="795"/>
      <c r="R183" s="795"/>
      <c r="S183" s="795"/>
      <c r="T183" s="795"/>
      <c r="U183" s="795"/>
      <c r="V183" s="795"/>
      <c r="W183" s="795"/>
      <c r="X183" s="795"/>
      <c r="Y183" s="795"/>
      <c r="Z183" s="795"/>
      <c r="AA183" s="795"/>
      <c r="AB183" s="769"/>
      <c r="AC183" s="769"/>
      <c r="AD183" s="769"/>
      <c r="AE183" s="769"/>
      <c r="AF183" s="769"/>
      <c r="AG183" s="769"/>
      <c r="AH183" s="769"/>
      <c r="AI183" s="769"/>
      <c r="AJ183" s="769"/>
      <c r="AK183" s="769"/>
      <c r="AL183" s="769"/>
      <c r="AM183" s="769"/>
      <c r="AN183" s="769"/>
      <c r="AO183" s="769"/>
      <c r="AP183" s="769"/>
      <c r="AQ183" s="773"/>
      <c r="AR183" s="774"/>
      <c r="AS183" s="774"/>
      <c r="AT183" s="774"/>
      <c r="AU183" s="774"/>
      <c r="AV183" s="774"/>
      <c r="AW183" s="774"/>
      <c r="AX183" s="774"/>
      <c r="AY183" s="774"/>
      <c r="AZ183" s="774"/>
      <c r="BA183" s="774"/>
      <c r="BB183" s="775"/>
      <c r="BC183" s="769"/>
      <c r="BD183" s="769"/>
      <c r="BE183" s="769"/>
      <c r="BF183" s="769"/>
      <c r="BG183" s="769"/>
      <c r="BH183" s="769"/>
      <c r="BI183" s="769"/>
      <c r="BJ183" s="769"/>
      <c r="BK183" s="769"/>
      <c r="BL183" s="769"/>
      <c r="BM183" s="769"/>
      <c r="BN183" s="769"/>
      <c r="BO183" s="769"/>
      <c r="BP183" s="769"/>
      <c r="BQ183" s="769"/>
      <c r="BR183" s="769"/>
      <c r="BS183" s="769"/>
      <c r="BT183" s="769"/>
      <c r="BU183" s="769"/>
      <c r="BV183" s="769"/>
      <c r="BW183" s="776"/>
      <c r="BX183" s="831"/>
      <c r="BY183" s="832"/>
      <c r="BZ183" s="832"/>
      <c r="CA183" s="832"/>
      <c r="CB183" s="832"/>
      <c r="CC183" s="832"/>
      <c r="CD183" s="832"/>
      <c r="CE183" s="832"/>
      <c r="CF183" s="833"/>
      <c r="CG183" s="10"/>
      <c r="CH183" s="10"/>
      <c r="CI183" s="10"/>
      <c r="CJ183" s="10"/>
      <c r="CK183" s="10"/>
    </row>
    <row r="184" spans="1:89" s="26" customFormat="1" ht="6.75" customHeight="1" x14ac:dyDescent="0.2">
      <c r="A184" s="873" t="s">
        <v>188</v>
      </c>
      <c r="B184" s="874"/>
      <c r="C184" s="874"/>
      <c r="D184" s="874"/>
      <c r="E184" s="874"/>
      <c r="F184" s="874"/>
      <c r="G184" s="874"/>
      <c r="H184" s="874"/>
      <c r="I184" s="874"/>
      <c r="J184" s="874"/>
      <c r="K184" s="874"/>
      <c r="L184" s="874"/>
      <c r="M184" s="874"/>
      <c r="N184" s="874"/>
      <c r="O184" s="874"/>
      <c r="P184" s="875"/>
      <c r="Q184" s="795"/>
      <c r="R184" s="795"/>
      <c r="S184" s="795"/>
      <c r="T184" s="795"/>
      <c r="U184" s="795"/>
      <c r="V184" s="795"/>
      <c r="W184" s="795"/>
      <c r="X184" s="795"/>
      <c r="Y184" s="795"/>
      <c r="Z184" s="795"/>
      <c r="AA184" s="795"/>
      <c r="AB184" s="769"/>
      <c r="AC184" s="769"/>
      <c r="AD184" s="769"/>
      <c r="AE184" s="769"/>
      <c r="AF184" s="769"/>
      <c r="AG184" s="769"/>
      <c r="AH184" s="769"/>
      <c r="AI184" s="769"/>
      <c r="AJ184" s="769"/>
      <c r="AK184" s="769"/>
      <c r="AL184" s="769"/>
      <c r="AM184" s="769"/>
      <c r="AN184" s="769"/>
      <c r="AO184" s="769"/>
      <c r="AP184" s="769"/>
      <c r="AQ184" s="770"/>
      <c r="AR184" s="771"/>
      <c r="AS184" s="771"/>
      <c r="AT184" s="771"/>
      <c r="AU184" s="771"/>
      <c r="AV184" s="771"/>
      <c r="AW184" s="771"/>
      <c r="AX184" s="771"/>
      <c r="AY184" s="771"/>
      <c r="AZ184" s="771"/>
      <c r="BA184" s="771"/>
      <c r="BB184" s="772"/>
      <c r="BC184" s="769"/>
      <c r="BD184" s="769"/>
      <c r="BE184" s="769"/>
      <c r="BF184" s="769"/>
      <c r="BG184" s="769"/>
      <c r="BH184" s="769"/>
      <c r="BI184" s="769"/>
      <c r="BJ184" s="769"/>
      <c r="BK184" s="769"/>
      <c r="BL184" s="769"/>
      <c r="BM184" s="769"/>
      <c r="BN184" s="769"/>
      <c r="BO184" s="769"/>
      <c r="BP184" s="769"/>
      <c r="BQ184" s="769"/>
      <c r="BR184" s="769"/>
      <c r="BS184" s="769"/>
      <c r="BT184" s="769"/>
      <c r="BU184" s="769"/>
      <c r="BV184" s="769"/>
      <c r="BW184" s="776"/>
      <c r="BX184" s="831">
        <f>SUM(Q184:BW186)</f>
        <v>0</v>
      </c>
      <c r="BY184" s="832"/>
      <c r="BZ184" s="832"/>
      <c r="CA184" s="832"/>
      <c r="CB184" s="832"/>
      <c r="CC184" s="832"/>
      <c r="CD184" s="832"/>
      <c r="CE184" s="832"/>
      <c r="CF184" s="833"/>
      <c r="CG184" s="10"/>
      <c r="CH184" s="10"/>
      <c r="CI184" s="10"/>
      <c r="CJ184" s="10"/>
      <c r="CK184" s="10"/>
    </row>
    <row r="185" spans="1:89" s="26" customFormat="1" ht="6" customHeight="1" x14ac:dyDescent="0.2">
      <c r="A185" s="876"/>
      <c r="B185" s="877"/>
      <c r="C185" s="877"/>
      <c r="D185" s="877"/>
      <c r="E185" s="877"/>
      <c r="F185" s="877"/>
      <c r="G185" s="877"/>
      <c r="H185" s="877"/>
      <c r="I185" s="877"/>
      <c r="J185" s="877"/>
      <c r="K185" s="877"/>
      <c r="L185" s="877"/>
      <c r="M185" s="877"/>
      <c r="N185" s="877"/>
      <c r="O185" s="877"/>
      <c r="P185" s="878"/>
      <c r="Q185" s="795"/>
      <c r="R185" s="795"/>
      <c r="S185" s="795"/>
      <c r="T185" s="795"/>
      <c r="U185" s="795"/>
      <c r="V185" s="795"/>
      <c r="W185" s="795"/>
      <c r="X185" s="795"/>
      <c r="Y185" s="795"/>
      <c r="Z185" s="795"/>
      <c r="AA185" s="795"/>
      <c r="AB185" s="769"/>
      <c r="AC185" s="769"/>
      <c r="AD185" s="769"/>
      <c r="AE185" s="769"/>
      <c r="AF185" s="769"/>
      <c r="AG185" s="769"/>
      <c r="AH185" s="769"/>
      <c r="AI185" s="769"/>
      <c r="AJ185" s="769"/>
      <c r="AK185" s="769"/>
      <c r="AL185" s="769"/>
      <c r="AM185" s="769"/>
      <c r="AN185" s="769"/>
      <c r="AO185" s="769"/>
      <c r="AP185" s="769"/>
      <c r="AQ185" s="823"/>
      <c r="AR185" s="824"/>
      <c r="AS185" s="824"/>
      <c r="AT185" s="824"/>
      <c r="AU185" s="824"/>
      <c r="AV185" s="824"/>
      <c r="AW185" s="824"/>
      <c r="AX185" s="824"/>
      <c r="AY185" s="824"/>
      <c r="AZ185" s="824"/>
      <c r="BA185" s="824"/>
      <c r="BB185" s="825"/>
      <c r="BC185" s="769"/>
      <c r="BD185" s="769"/>
      <c r="BE185" s="769"/>
      <c r="BF185" s="769"/>
      <c r="BG185" s="769"/>
      <c r="BH185" s="769"/>
      <c r="BI185" s="769"/>
      <c r="BJ185" s="769"/>
      <c r="BK185" s="769"/>
      <c r="BL185" s="769"/>
      <c r="BM185" s="769"/>
      <c r="BN185" s="769"/>
      <c r="BO185" s="769"/>
      <c r="BP185" s="769"/>
      <c r="BQ185" s="769"/>
      <c r="BR185" s="769"/>
      <c r="BS185" s="769"/>
      <c r="BT185" s="769"/>
      <c r="BU185" s="769"/>
      <c r="BV185" s="769"/>
      <c r="BW185" s="776"/>
      <c r="BX185" s="831"/>
      <c r="BY185" s="832"/>
      <c r="BZ185" s="832"/>
      <c r="CA185" s="832"/>
      <c r="CB185" s="832"/>
      <c r="CC185" s="832"/>
      <c r="CD185" s="832"/>
      <c r="CE185" s="832"/>
      <c r="CF185" s="833"/>
      <c r="CG185" s="10"/>
      <c r="CH185" s="10"/>
      <c r="CI185" s="10"/>
      <c r="CJ185" s="10"/>
      <c r="CK185" s="10"/>
    </row>
    <row r="186" spans="1:89" s="26" customFormat="1" x14ac:dyDescent="0.2">
      <c r="A186" s="879"/>
      <c r="B186" s="880"/>
      <c r="C186" s="880"/>
      <c r="D186" s="880"/>
      <c r="E186" s="880"/>
      <c r="F186" s="880"/>
      <c r="G186" s="880"/>
      <c r="H186" s="880"/>
      <c r="I186" s="880"/>
      <c r="J186" s="880"/>
      <c r="K186" s="880"/>
      <c r="L186" s="880"/>
      <c r="M186" s="880"/>
      <c r="N186" s="880"/>
      <c r="O186" s="880"/>
      <c r="P186" s="881"/>
      <c r="Q186" s="795"/>
      <c r="R186" s="795"/>
      <c r="S186" s="795"/>
      <c r="T186" s="795"/>
      <c r="U186" s="795"/>
      <c r="V186" s="795"/>
      <c r="W186" s="795"/>
      <c r="X186" s="795"/>
      <c r="Y186" s="795"/>
      <c r="Z186" s="795"/>
      <c r="AA186" s="795"/>
      <c r="AB186" s="769"/>
      <c r="AC186" s="769"/>
      <c r="AD186" s="769"/>
      <c r="AE186" s="769"/>
      <c r="AF186" s="769"/>
      <c r="AG186" s="769"/>
      <c r="AH186" s="769"/>
      <c r="AI186" s="769"/>
      <c r="AJ186" s="769"/>
      <c r="AK186" s="769"/>
      <c r="AL186" s="769"/>
      <c r="AM186" s="769"/>
      <c r="AN186" s="769"/>
      <c r="AO186" s="769"/>
      <c r="AP186" s="769"/>
      <c r="AQ186" s="773"/>
      <c r="AR186" s="774"/>
      <c r="AS186" s="774"/>
      <c r="AT186" s="774"/>
      <c r="AU186" s="774"/>
      <c r="AV186" s="774"/>
      <c r="AW186" s="774"/>
      <c r="AX186" s="774"/>
      <c r="AY186" s="774"/>
      <c r="AZ186" s="774"/>
      <c r="BA186" s="774"/>
      <c r="BB186" s="775"/>
      <c r="BC186" s="769"/>
      <c r="BD186" s="769"/>
      <c r="BE186" s="769"/>
      <c r="BF186" s="769"/>
      <c r="BG186" s="769"/>
      <c r="BH186" s="769"/>
      <c r="BI186" s="769"/>
      <c r="BJ186" s="769"/>
      <c r="BK186" s="769"/>
      <c r="BL186" s="769"/>
      <c r="BM186" s="769"/>
      <c r="BN186" s="769"/>
      <c r="BO186" s="769"/>
      <c r="BP186" s="769"/>
      <c r="BQ186" s="769"/>
      <c r="BR186" s="769"/>
      <c r="BS186" s="769"/>
      <c r="BT186" s="769"/>
      <c r="BU186" s="769"/>
      <c r="BV186" s="769"/>
      <c r="BW186" s="776"/>
      <c r="BX186" s="831"/>
      <c r="BY186" s="832"/>
      <c r="BZ186" s="832"/>
      <c r="CA186" s="832"/>
      <c r="CB186" s="832"/>
      <c r="CC186" s="832"/>
      <c r="CD186" s="832"/>
      <c r="CE186" s="832"/>
      <c r="CF186" s="833"/>
      <c r="CG186" s="10"/>
      <c r="CH186" s="10"/>
      <c r="CI186" s="573"/>
      <c r="CJ186" s="10"/>
      <c r="CK186" s="10"/>
    </row>
    <row r="187" spans="1:89" s="26" customFormat="1" x14ac:dyDescent="0.2">
      <c r="A187" s="788" t="s">
        <v>189</v>
      </c>
      <c r="B187" s="789"/>
      <c r="C187" s="789"/>
      <c r="D187" s="789"/>
      <c r="E187" s="789"/>
      <c r="F187" s="789"/>
      <c r="G187" s="789"/>
      <c r="H187" s="789"/>
      <c r="I187" s="789"/>
      <c r="J187" s="789"/>
      <c r="K187" s="789"/>
      <c r="L187" s="789"/>
      <c r="M187" s="789"/>
      <c r="N187" s="789"/>
      <c r="O187" s="789"/>
      <c r="P187" s="790"/>
      <c r="Q187" s="773"/>
      <c r="R187" s="774"/>
      <c r="S187" s="774"/>
      <c r="T187" s="774"/>
      <c r="U187" s="774"/>
      <c r="V187" s="774"/>
      <c r="W187" s="774"/>
      <c r="X187" s="774"/>
      <c r="Y187" s="774"/>
      <c r="Z187" s="774"/>
      <c r="AA187" s="775"/>
      <c r="AB187" s="769"/>
      <c r="AC187" s="769"/>
      <c r="AD187" s="769"/>
      <c r="AE187" s="769"/>
      <c r="AF187" s="769"/>
      <c r="AG187" s="769"/>
      <c r="AH187" s="769"/>
      <c r="AI187" s="769"/>
      <c r="AJ187" s="769"/>
      <c r="AK187" s="769"/>
      <c r="AL187" s="769"/>
      <c r="AM187" s="769"/>
      <c r="AN187" s="769"/>
      <c r="AO187" s="769"/>
      <c r="AP187" s="769"/>
      <c r="AQ187" s="776"/>
      <c r="AR187" s="777"/>
      <c r="AS187" s="777"/>
      <c r="AT187" s="777"/>
      <c r="AU187" s="777"/>
      <c r="AV187" s="777"/>
      <c r="AW187" s="777"/>
      <c r="AX187" s="777"/>
      <c r="AY187" s="777"/>
      <c r="AZ187" s="777"/>
      <c r="BA187" s="777"/>
      <c r="BB187" s="778"/>
      <c r="BC187" s="769"/>
      <c r="BD187" s="769"/>
      <c r="BE187" s="769"/>
      <c r="BF187" s="769"/>
      <c r="BG187" s="769"/>
      <c r="BH187" s="769"/>
      <c r="BI187" s="769"/>
      <c r="BJ187" s="769"/>
      <c r="BK187" s="769"/>
      <c r="BL187" s="769"/>
      <c r="BM187" s="769"/>
      <c r="BN187" s="769"/>
      <c r="BO187" s="769"/>
      <c r="BP187" s="769"/>
      <c r="BQ187" s="769"/>
      <c r="BR187" s="769"/>
      <c r="BS187" s="769"/>
      <c r="BT187" s="769"/>
      <c r="BU187" s="769"/>
      <c r="BV187" s="769"/>
      <c r="BW187" s="776"/>
      <c r="BX187" s="831">
        <f t="shared" ref="BX187:BX193" si="1">SUM(Q187:BW187)</f>
        <v>0</v>
      </c>
      <c r="BY187" s="832"/>
      <c r="BZ187" s="832"/>
      <c r="CA187" s="832"/>
      <c r="CB187" s="832"/>
      <c r="CC187" s="832"/>
      <c r="CD187" s="832"/>
      <c r="CE187" s="832"/>
      <c r="CF187" s="833"/>
      <c r="CG187" s="10"/>
      <c r="CH187" s="10"/>
      <c r="CI187" s="573"/>
      <c r="CJ187" s="10"/>
      <c r="CK187" s="10"/>
    </row>
    <row r="188" spans="1:89" s="26" customFormat="1" ht="15" customHeight="1" x14ac:dyDescent="0.2">
      <c r="A188" s="802" t="s">
        <v>190</v>
      </c>
      <c r="B188" s="803"/>
      <c r="C188" s="803"/>
      <c r="D188" s="803"/>
      <c r="E188" s="803"/>
      <c r="F188" s="803"/>
      <c r="G188" s="803"/>
      <c r="H188" s="803"/>
      <c r="I188" s="803"/>
      <c r="J188" s="803"/>
      <c r="K188" s="803"/>
      <c r="L188" s="803"/>
      <c r="M188" s="803"/>
      <c r="N188" s="803"/>
      <c r="O188" s="803"/>
      <c r="P188" s="804"/>
      <c r="Q188" s="773"/>
      <c r="R188" s="774"/>
      <c r="S188" s="774"/>
      <c r="T188" s="774"/>
      <c r="U188" s="774"/>
      <c r="V188" s="774"/>
      <c r="W188" s="774"/>
      <c r="X188" s="774"/>
      <c r="Y188" s="774"/>
      <c r="Z188" s="774"/>
      <c r="AA188" s="775"/>
      <c r="AB188" s="769"/>
      <c r="AC188" s="769"/>
      <c r="AD188" s="769"/>
      <c r="AE188" s="769"/>
      <c r="AF188" s="769"/>
      <c r="AG188" s="769"/>
      <c r="AH188" s="769"/>
      <c r="AI188" s="769"/>
      <c r="AJ188" s="769"/>
      <c r="AK188" s="769"/>
      <c r="AL188" s="769"/>
      <c r="AM188" s="769"/>
      <c r="AN188" s="769"/>
      <c r="AO188" s="769"/>
      <c r="AP188" s="769"/>
      <c r="AQ188" s="776"/>
      <c r="AR188" s="777"/>
      <c r="AS188" s="777"/>
      <c r="AT188" s="777"/>
      <c r="AU188" s="777"/>
      <c r="AV188" s="777"/>
      <c r="AW188" s="777"/>
      <c r="AX188" s="777"/>
      <c r="AY188" s="777"/>
      <c r="AZ188" s="777"/>
      <c r="BA188" s="777"/>
      <c r="BB188" s="778"/>
      <c r="BC188" s="769"/>
      <c r="BD188" s="769"/>
      <c r="BE188" s="769"/>
      <c r="BF188" s="769"/>
      <c r="BG188" s="769"/>
      <c r="BH188" s="769"/>
      <c r="BI188" s="769"/>
      <c r="BJ188" s="769"/>
      <c r="BK188" s="769"/>
      <c r="BL188" s="769"/>
      <c r="BM188" s="769"/>
      <c r="BN188" s="769"/>
      <c r="BO188" s="769"/>
      <c r="BP188" s="769"/>
      <c r="BQ188" s="769"/>
      <c r="BR188" s="769"/>
      <c r="BS188" s="769"/>
      <c r="BT188" s="769"/>
      <c r="BU188" s="769"/>
      <c r="BV188" s="769"/>
      <c r="BW188" s="776"/>
      <c r="BX188" s="831">
        <f t="shared" si="1"/>
        <v>0</v>
      </c>
      <c r="BY188" s="832"/>
      <c r="BZ188" s="832"/>
      <c r="CA188" s="832"/>
      <c r="CB188" s="832"/>
      <c r="CC188" s="832"/>
      <c r="CD188" s="832"/>
      <c r="CE188" s="832"/>
      <c r="CF188" s="833"/>
      <c r="CG188" s="10"/>
      <c r="CH188" s="10"/>
      <c r="CI188" s="573"/>
      <c r="CJ188" s="10"/>
      <c r="CK188" s="10"/>
    </row>
    <row r="189" spans="1:89" s="26" customFormat="1" ht="26.25" customHeight="1" x14ac:dyDescent="0.2">
      <c r="A189" s="788" t="s">
        <v>583</v>
      </c>
      <c r="B189" s="789"/>
      <c r="C189" s="789"/>
      <c r="D189" s="789"/>
      <c r="E189" s="789"/>
      <c r="F189" s="789"/>
      <c r="G189" s="789"/>
      <c r="H189" s="789"/>
      <c r="I189" s="789"/>
      <c r="J189" s="789"/>
      <c r="K189" s="789"/>
      <c r="L189" s="789"/>
      <c r="M189" s="789"/>
      <c r="N189" s="789"/>
      <c r="O189" s="789"/>
      <c r="P189" s="790"/>
      <c r="Q189" s="773"/>
      <c r="R189" s="774"/>
      <c r="S189" s="774"/>
      <c r="T189" s="774"/>
      <c r="U189" s="774"/>
      <c r="V189" s="774"/>
      <c r="W189" s="774"/>
      <c r="X189" s="774"/>
      <c r="Y189" s="774"/>
      <c r="Z189" s="774"/>
      <c r="AA189" s="775"/>
      <c r="AB189" s="769"/>
      <c r="AC189" s="769"/>
      <c r="AD189" s="769"/>
      <c r="AE189" s="769"/>
      <c r="AF189" s="769"/>
      <c r="AG189" s="769"/>
      <c r="AH189" s="769"/>
      <c r="AI189" s="769"/>
      <c r="AJ189" s="769"/>
      <c r="AK189" s="769"/>
      <c r="AL189" s="769"/>
      <c r="AM189" s="769"/>
      <c r="AN189" s="769"/>
      <c r="AO189" s="769"/>
      <c r="AP189" s="769"/>
      <c r="AQ189" s="776"/>
      <c r="AR189" s="777"/>
      <c r="AS189" s="777"/>
      <c r="AT189" s="777"/>
      <c r="AU189" s="777"/>
      <c r="AV189" s="777"/>
      <c r="AW189" s="777"/>
      <c r="AX189" s="777"/>
      <c r="AY189" s="777"/>
      <c r="AZ189" s="777"/>
      <c r="BA189" s="777"/>
      <c r="BB189" s="778"/>
      <c r="BC189" s="769"/>
      <c r="BD189" s="769"/>
      <c r="BE189" s="769"/>
      <c r="BF189" s="769"/>
      <c r="BG189" s="769"/>
      <c r="BH189" s="769"/>
      <c r="BI189" s="769"/>
      <c r="BJ189" s="769"/>
      <c r="BK189" s="769"/>
      <c r="BL189" s="769"/>
      <c r="BM189" s="769"/>
      <c r="BN189" s="769"/>
      <c r="BO189" s="769"/>
      <c r="BP189" s="769"/>
      <c r="BQ189" s="769"/>
      <c r="BR189" s="769"/>
      <c r="BS189" s="769"/>
      <c r="BT189" s="769"/>
      <c r="BU189" s="769"/>
      <c r="BV189" s="769"/>
      <c r="BW189" s="776"/>
      <c r="BX189" s="831">
        <f t="shared" si="1"/>
        <v>0</v>
      </c>
      <c r="BY189" s="832"/>
      <c r="BZ189" s="832"/>
      <c r="CA189" s="832"/>
      <c r="CB189" s="832"/>
      <c r="CC189" s="832"/>
      <c r="CD189" s="832"/>
      <c r="CE189" s="832"/>
      <c r="CF189" s="833"/>
      <c r="CG189" s="10"/>
      <c r="CH189" s="10"/>
      <c r="CI189" s="573"/>
      <c r="CJ189" s="10"/>
      <c r="CK189" s="10"/>
    </row>
    <row r="190" spans="1:89" s="26" customFormat="1" ht="26.25" customHeight="1" x14ac:dyDescent="0.2">
      <c r="A190" s="788" t="s">
        <v>191</v>
      </c>
      <c r="B190" s="789"/>
      <c r="C190" s="789"/>
      <c r="D190" s="789"/>
      <c r="E190" s="789"/>
      <c r="F190" s="789"/>
      <c r="G190" s="789"/>
      <c r="H190" s="789"/>
      <c r="I190" s="789"/>
      <c r="J190" s="789"/>
      <c r="K190" s="789"/>
      <c r="L190" s="789"/>
      <c r="M190" s="789"/>
      <c r="N190" s="789"/>
      <c r="O190" s="789"/>
      <c r="P190" s="790"/>
      <c r="Q190" s="773"/>
      <c r="R190" s="774"/>
      <c r="S190" s="774"/>
      <c r="T190" s="774"/>
      <c r="U190" s="774"/>
      <c r="V190" s="774"/>
      <c r="W190" s="774"/>
      <c r="X190" s="774"/>
      <c r="Y190" s="774"/>
      <c r="Z190" s="774"/>
      <c r="AA190" s="775"/>
      <c r="AB190" s="769"/>
      <c r="AC190" s="769"/>
      <c r="AD190" s="769"/>
      <c r="AE190" s="769"/>
      <c r="AF190" s="769"/>
      <c r="AG190" s="769"/>
      <c r="AH190" s="769"/>
      <c r="AI190" s="769"/>
      <c r="AJ190" s="769"/>
      <c r="AK190" s="769"/>
      <c r="AL190" s="769"/>
      <c r="AM190" s="769"/>
      <c r="AN190" s="769"/>
      <c r="AO190" s="769"/>
      <c r="AP190" s="769"/>
      <c r="AQ190" s="776"/>
      <c r="AR190" s="777"/>
      <c r="AS190" s="777"/>
      <c r="AT190" s="777"/>
      <c r="AU190" s="777"/>
      <c r="AV190" s="777"/>
      <c r="AW190" s="777"/>
      <c r="AX190" s="777"/>
      <c r="AY190" s="777"/>
      <c r="AZ190" s="777"/>
      <c r="BA190" s="777"/>
      <c r="BB190" s="778"/>
      <c r="BC190" s="769"/>
      <c r="BD190" s="769"/>
      <c r="BE190" s="769"/>
      <c r="BF190" s="769"/>
      <c r="BG190" s="769"/>
      <c r="BH190" s="769"/>
      <c r="BI190" s="769"/>
      <c r="BJ190" s="769"/>
      <c r="BK190" s="769"/>
      <c r="BL190" s="769"/>
      <c r="BM190" s="769"/>
      <c r="BN190" s="769"/>
      <c r="BO190" s="769"/>
      <c r="BP190" s="769"/>
      <c r="BQ190" s="769"/>
      <c r="BR190" s="769"/>
      <c r="BS190" s="769"/>
      <c r="BT190" s="769"/>
      <c r="BU190" s="769"/>
      <c r="BV190" s="769"/>
      <c r="BW190" s="776"/>
      <c r="BX190" s="831">
        <f t="shared" si="1"/>
        <v>0</v>
      </c>
      <c r="BY190" s="832"/>
      <c r="BZ190" s="832"/>
      <c r="CA190" s="832"/>
      <c r="CB190" s="832"/>
      <c r="CC190" s="832"/>
      <c r="CD190" s="832"/>
      <c r="CE190" s="832"/>
      <c r="CF190" s="833"/>
      <c r="CG190" s="10"/>
      <c r="CH190" s="10"/>
      <c r="CI190" s="10"/>
      <c r="CJ190" s="10"/>
      <c r="CK190" s="10"/>
    </row>
    <row r="191" spans="1:89" s="26" customFormat="1" ht="27" customHeight="1" x14ac:dyDescent="0.2">
      <c r="A191" s="788" t="s">
        <v>594</v>
      </c>
      <c r="B191" s="789"/>
      <c r="C191" s="789"/>
      <c r="D191" s="789"/>
      <c r="E191" s="789"/>
      <c r="F191" s="789"/>
      <c r="G191" s="789"/>
      <c r="H191" s="789"/>
      <c r="I191" s="789"/>
      <c r="J191" s="789"/>
      <c r="K191" s="789"/>
      <c r="L191" s="789"/>
      <c r="M191" s="789"/>
      <c r="N191" s="789"/>
      <c r="O191" s="789"/>
      <c r="P191" s="790"/>
      <c r="Q191" s="773"/>
      <c r="R191" s="774"/>
      <c r="S191" s="774"/>
      <c r="T191" s="774"/>
      <c r="U191" s="774"/>
      <c r="V191" s="774"/>
      <c r="W191" s="774"/>
      <c r="X191" s="774"/>
      <c r="Y191" s="774"/>
      <c r="Z191" s="774"/>
      <c r="AA191" s="775"/>
      <c r="AB191" s="769"/>
      <c r="AC191" s="769"/>
      <c r="AD191" s="769"/>
      <c r="AE191" s="769"/>
      <c r="AF191" s="769"/>
      <c r="AG191" s="769"/>
      <c r="AH191" s="769"/>
      <c r="AI191" s="769"/>
      <c r="AJ191" s="769"/>
      <c r="AK191" s="769"/>
      <c r="AL191" s="769"/>
      <c r="AM191" s="769"/>
      <c r="AN191" s="769"/>
      <c r="AO191" s="769"/>
      <c r="AP191" s="769"/>
      <c r="AQ191" s="776"/>
      <c r="AR191" s="777"/>
      <c r="AS191" s="777"/>
      <c r="AT191" s="777"/>
      <c r="AU191" s="777"/>
      <c r="AV191" s="777"/>
      <c r="AW191" s="777"/>
      <c r="AX191" s="777"/>
      <c r="AY191" s="777"/>
      <c r="AZ191" s="777"/>
      <c r="BA191" s="777"/>
      <c r="BB191" s="778"/>
      <c r="BC191" s="769"/>
      <c r="BD191" s="769"/>
      <c r="BE191" s="769"/>
      <c r="BF191" s="769"/>
      <c r="BG191" s="769"/>
      <c r="BH191" s="769"/>
      <c r="BI191" s="769"/>
      <c r="BJ191" s="769"/>
      <c r="BK191" s="769"/>
      <c r="BL191" s="769"/>
      <c r="BM191" s="769"/>
      <c r="BN191" s="769"/>
      <c r="BO191" s="769"/>
      <c r="BP191" s="769"/>
      <c r="BQ191" s="769"/>
      <c r="BR191" s="769"/>
      <c r="BS191" s="769"/>
      <c r="BT191" s="769"/>
      <c r="BU191" s="769"/>
      <c r="BV191" s="769"/>
      <c r="BW191" s="776"/>
      <c r="BX191" s="831">
        <f t="shared" si="1"/>
        <v>0</v>
      </c>
      <c r="BY191" s="832"/>
      <c r="BZ191" s="832"/>
      <c r="CA191" s="832"/>
      <c r="CB191" s="832"/>
      <c r="CC191" s="832"/>
      <c r="CD191" s="832"/>
      <c r="CE191" s="832"/>
      <c r="CF191" s="833"/>
      <c r="CG191" s="10"/>
      <c r="CH191" s="10"/>
      <c r="CI191" s="10"/>
      <c r="CJ191" s="10"/>
      <c r="CK191" s="10"/>
    </row>
    <row r="192" spans="1:89" s="26" customFormat="1" ht="15" customHeight="1" x14ac:dyDescent="0.2">
      <c r="A192" s="802" t="s">
        <v>595</v>
      </c>
      <c r="B192" s="803"/>
      <c r="C192" s="803"/>
      <c r="D192" s="803"/>
      <c r="E192" s="803"/>
      <c r="F192" s="803"/>
      <c r="G192" s="803"/>
      <c r="H192" s="803"/>
      <c r="I192" s="803"/>
      <c r="J192" s="803"/>
      <c r="K192" s="803"/>
      <c r="L192" s="803"/>
      <c r="M192" s="803"/>
      <c r="N192" s="803"/>
      <c r="O192" s="803"/>
      <c r="P192" s="804"/>
      <c r="Q192" s="773"/>
      <c r="R192" s="774"/>
      <c r="S192" s="774"/>
      <c r="T192" s="774"/>
      <c r="U192" s="774"/>
      <c r="V192" s="774"/>
      <c r="W192" s="774"/>
      <c r="X192" s="774"/>
      <c r="Y192" s="774"/>
      <c r="Z192" s="774"/>
      <c r="AA192" s="775"/>
      <c r="AB192" s="769"/>
      <c r="AC192" s="769"/>
      <c r="AD192" s="769"/>
      <c r="AE192" s="769"/>
      <c r="AF192" s="769"/>
      <c r="AG192" s="769"/>
      <c r="AH192" s="769"/>
      <c r="AI192" s="769"/>
      <c r="AJ192" s="769"/>
      <c r="AK192" s="769"/>
      <c r="AL192" s="769"/>
      <c r="AM192" s="769"/>
      <c r="AN192" s="769"/>
      <c r="AO192" s="769"/>
      <c r="AP192" s="769"/>
      <c r="AQ192" s="776"/>
      <c r="AR192" s="777"/>
      <c r="AS192" s="777"/>
      <c r="AT192" s="777"/>
      <c r="AU192" s="777"/>
      <c r="AV192" s="777"/>
      <c r="AW192" s="777"/>
      <c r="AX192" s="777"/>
      <c r="AY192" s="777"/>
      <c r="AZ192" s="777"/>
      <c r="BA192" s="777"/>
      <c r="BB192" s="778"/>
      <c r="BC192" s="776"/>
      <c r="BD192" s="777"/>
      <c r="BE192" s="777"/>
      <c r="BF192" s="777"/>
      <c r="BG192" s="777"/>
      <c r="BH192" s="777"/>
      <c r="BI192" s="777"/>
      <c r="BJ192" s="777"/>
      <c r="BK192" s="777"/>
      <c r="BL192" s="777"/>
      <c r="BM192" s="777"/>
      <c r="BN192" s="778"/>
      <c r="BO192" s="769"/>
      <c r="BP192" s="769"/>
      <c r="BQ192" s="769"/>
      <c r="BR192" s="769"/>
      <c r="BS192" s="769"/>
      <c r="BT192" s="769"/>
      <c r="BU192" s="769"/>
      <c r="BV192" s="769"/>
      <c r="BW192" s="776"/>
      <c r="BX192" s="831">
        <f t="shared" si="1"/>
        <v>0</v>
      </c>
      <c r="BY192" s="832"/>
      <c r="BZ192" s="832"/>
      <c r="CA192" s="832"/>
      <c r="CB192" s="832"/>
      <c r="CC192" s="832"/>
      <c r="CD192" s="832"/>
      <c r="CE192" s="832"/>
      <c r="CF192" s="833"/>
      <c r="CG192" s="10"/>
      <c r="CH192" s="10"/>
      <c r="CI192" s="10"/>
      <c r="CJ192" s="10"/>
      <c r="CK192" s="10"/>
    </row>
    <row r="193" spans="1:147" s="26" customFormat="1" ht="15" customHeight="1" thickBot="1" x14ac:dyDescent="0.25">
      <c r="A193" s="779" t="s">
        <v>136</v>
      </c>
      <c r="B193" s="780"/>
      <c r="C193" s="780"/>
      <c r="D193" s="780"/>
      <c r="E193" s="780"/>
      <c r="F193" s="781"/>
      <c r="G193" s="782" t="s">
        <v>596</v>
      </c>
      <c r="H193" s="783"/>
      <c r="I193" s="783"/>
      <c r="J193" s="783"/>
      <c r="K193" s="783"/>
      <c r="L193" s="783"/>
      <c r="M193" s="783"/>
      <c r="N193" s="783"/>
      <c r="O193" s="783"/>
      <c r="P193" s="784"/>
      <c r="Q193" s="820"/>
      <c r="R193" s="820"/>
      <c r="S193" s="820"/>
      <c r="T193" s="820"/>
      <c r="U193" s="820"/>
      <c r="V193" s="820"/>
      <c r="W193" s="820"/>
      <c r="X193" s="820"/>
      <c r="Y193" s="820"/>
      <c r="Z193" s="820"/>
      <c r="AA193" s="820"/>
      <c r="AB193" s="820"/>
      <c r="AC193" s="820"/>
      <c r="AD193" s="820"/>
      <c r="AE193" s="820"/>
      <c r="AF193" s="820"/>
      <c r="AG193" s="820"/>
      <c r="AH193" s="820"/>
      <c r="AI193" s="820"/>
      <c r="AJ193" s="820"/>
      <c r="AK193" s="820"/>
      <c r="AL193" s="820"/>
      <c r="AM193" s="820"/>
      <c r="AN193" s="820"/>
      <c r="AO193" s="820"/>
      <c r="AP193" s="820"/>
      <c r="AQ193" s="776"/>
      <c r="AR193" s="777"/>
      <c r="AS193" s="777"/>
      <c r="AT193" s="777"/>
      <c r="AU193" s="777"/>
      <c r="AV193" s="777"/>
      <c r="AW193" s="777"/>
      <c r="AX193" s="777"/>
      <c r="AY193" s="777"/>
      <c r="AZ193" s="777"/>
      <c r="BA193" s="777"/>
      <c r="BB193" s="778"/>
      <c r="BC193" s="776"/>
      <c r="BD193" s="777"/>
      <c r="BE193" s="777"/>
      <c r="BF193" s="777"/>
      <c r="BG193" s="777"/>
      <c r="BH193" s="777"/>
      <c r="BI193" s="777"/>
      <c r="BJ193" s="777"/>
      <c r="BK193" s="777"/>
      <c r="BL193" s="777"/>
      <c r="BM193" s="777"/>
      <c r="BN193" s="778"/>
      <c r="BO193" s="820"/>
      <c r="BP193" s="820"/>
      <c r="BQ193" s="820"/>
      <c r="BR193" s="820"/>
      <c r="BS193" s="820"/>
      <c r="BT193" s="820"/>
      <c r="BU193" s="820"/>
      <c r="BV193" s="820"/>
      <c r="BW193" s="821"/>
      <c r="BX193" s="839">
        <f t="shared" si="1"/>
        <v>0</v>
      </c>
      <c r="BY193" s="840"/>
      <c r="BZ193" s="840"/>
      <c r="CA193" s="840"/>
      <c r="CB193" s="840"/>
      <c r="CC193" s="840"/>
      <c r="CD193" s="840"/>
      <c r="CE193" s="840"/>
      <c r="CF193" s="841"/>
      <c r="CG193" s="10"/>
      <c r="CH193" s="10"/>
      <c r="CI193" s="573"/>
      <c r="CJ193" s="10"/>
      <c r="CK193" s="10"/>
    </row>
    <row r="194" spans="1:147" s="26" customFormat="1" ht="12.75" customHeight="1" thickBot="1" x14ac:dyDescent="0.25">
      <c r="A194" s="811" t="s">
        <v>169</v>
      </c>
      <c r="B194" s="812"/>
      <c r="C194" s="812"/>
      <c r="D194" s="812"/>
      <c r="E194" s="812"/>
      <c r="F194" s="812"/>
      <c r="G194" s="812"/>
      <c r="H194" s="812"/>
      <c r="I194" s="812"/>
      <c r="J194" s="812"/>
      <c r="K194" s="812"/>
      <c r="L194" s="812"/>
      <c r="M194" s="812"/>
      <c r="N194" s="812"/>
      <c r="O194" s="812"/>
      <c r="P194" s="812"/>
      <c r="Q194" s="893"/>
      <c r="R194" s="893"/>
      <c r="S194" s="893"/>
      <c r="T194" s="893"/>
      <c r="U194" s="893"/>
      <c r="V194" s="893"/>
      <c r="W194" s="893"/>
      <c r="X194" s="893"/>
      <c r="Y194" s="893"/>
      <c r="Z194" s="893"/>
      <c r="AA194" s="893"/>
      <c r="AB194" s="826"/>
      <c r="AC194" s="826"/>
      <c r="AD194" s="826"/>
      <c r="AE194" s="826"/>
      <c r="AF194" s="826"/>
      <c r="AG194" s="826"/>
      <c r="AH194" s="826"/>
      <c r="AI194" s="826"/>
      <c r="AJ194" s="826"/>
      <c r="AK194" s="826"/>
      <c r="AL194" s="826"/>
      <c r="AM194" s="826"/>
      <c r="AN194" s="826"/>
      <c r="AO194" s="826"/>
      <c r="AP194" s="826"/>
      <c r="AQ194" s="826"/>
      <c r="AR194" s="826"/>
      <c r="AS194" s="826"/>
      <c r="AT194" s="826"/>
      <c r="AU194" s="826"/>
      <c r="AV194" s="826"/>
      <c r="AW194" s="826"/>
      <c r="AX194" s="826"/>
      <c r="AY194" s="826"/>
      <c r="AZ194" s="826"/>
      <c r="BA194" s="826"/>
      <c r="BB194" s="826"/>
      <c r="BC194" s="826"/>
      <c r="BD194" s="826"/>
      <c r="BE194" s="826"/>
      <c r="BF194" s="826"/>
      <c r="BG194" s="826"/>
      <c r="BH194" s="826"/>
      <c r="BI194" s="826"/>
      <c r="BJ194" s="826"/>
      <c r="BK194" s="826"/>
      <c r="BL194" s="826"/>
      <c r="BM194" s="826"/>
      <c r="BN194" s="826"/>
      <c r="BO194" s="826"/>
      <c r="BP194" s="826"/>
      <c r="BQ194" s="826"/>
      <c r="BR194" s="826"/>
      <c r="BS194" s="826"/>
      <c r="BT194" s="826"/>
      <c r="BU194" s="826"/>
      <c r="BV194" s="826"/>
      <c r="BW194" s="826"/>
      <c r="BX194" s="834"/>
      <c r="BY194" s="834"/>
      <c r="BZ194" s="834"/>
      <c r="CA194" s="834"/>
      <c r="CB194" s="834"/>
      <c r="CC194" s="834"/>
      <c r="CD194" s="834"/>
      <c r="CE194" s="834"/>
      <c r="CF194" s="835"/>
      <c r="CG194" s="10"/>
      <c r="CH194" s="10"/>
      <c r="CI194" s="10"/>
      <c r="CJ194" s="10"/>
      <c r="CK194" s="10"/>
    </row>
    <row r="195" spans="1:147" s="26" customFormat="1" ht="20.100000000000001" customHeight="1" x14ac:dyDescent="0.2">
      <c r="A195" s="813" t="s">
        <v>192</v>
      </c>
      <c r="B195" s="814"/>
      <c r="C195" s="814"/>
      <c r="D195" s="814"/>
      <c r="E195" s="814"/>
      <c r="F195" s="814"/>
      <c r="G195" s="814"/>
      <c r="H195" s="814"/>
      <c r="I195" s="814"/>
      <c r="J195" s="814"/>
      <c r="K195" s="814"/>
      <c r="L195" s="814"/>
      <c r="M195" s="814"/>
      <c r="N195" s="814"/>
      <c r="O195" s="814"/>
      <c r="P195" s="815"/>
      <c r="Q195" s="795"/>
      <c r="R195" s="795"/>
      <c r="S195" s="795"/>
      <c r="T195" s="795"/>
      <c r="U195" s="795"/>
      <c r="V195" s="795"/>
      <c r="W195" s="795"/>
      <c r="X195" s="795"/>
      <c r="Y195" s="795"/>
      <c r="Z195" s="795"/>
      <c r="AA195" s="795"/>
      <c r="AB195" s="768"/>
      <c r="AC195" s="768"/>
      <c r="AD195" s="768"/>
      <c r="AE195" s="768"/>
      <c r="AF195" s="768"/>
      <c r="AG195" s="768"/>
      <c r="AH195" s="768"/>
      <c r="AI195" s="768"/>
      <c r="AJ195" s="768"/>
      <c r="AK195" s="768"/>
      <c r="AL195" s="768"/>
      <c r="AM195" s="768"/>
      <c r="AN195" s="768"/>
      <c r="AO195" s="768"/>
      <c r="AP195" s="768"/>
      <c r="AQ195" s="770"/>
      <c r="AR195" s="771"/>
      <c r="AS195" s="771"/>
      <c r="AT195" s="771"/>
      <c r="AU195" s="771"/>
      <c r="AV195" s="771"/>
      <c r="AW195" s="771"/>
      <c r="AX195" s="771"/>
      <c r="AY195" s="771"/>
      <c r="AZ195" s="771"/>
      <c r="BA195" s="771"/>
      <c r="BB195" s="772"/>
      <c r="BC195" s="768"/>
      <c r="BD195" s="768"/>
      <c r="BE195" s="768"/>
      <c r="BF195" s="768"/>
      <c r="BG195" s="768"/>
      <c r="BH195" s="768"/>
      <c r="BI195" s="768"/>
      <c r="BJ195" s="768"/>
      <c r="BK195" s="768"/>
      <c r="BL195" s="768"/>
      <c r="BM195" s="768"/>
      <c r="BN195" s="768"/>
      <c r="BO195" s="768"/>
      <c r="BP195" s="768"/>
      <c r="BQ195" s="768"/>
      <c r="BR195" s="768"/>
      <c r="BS195" s="768"/>
      <c r="BT195" s="768"/>
      <c r="BU195" s="768"/>
      <c r="BV195" s="768"/>
      <c r="BW195" s="773"/>
      <c r="BX195" s="836">
        <f>SUM(Q195:BW196)</f>
        <v>0</v>
      </c>
      <c r="BY195" s="837"/>
      <c r="BZ195" s="837"/>
      <c r="CA195" s="837"/>
      <c r="CB195" s="837"/>
      <c r="CC195" s="837"/>
      <c r="CD195" s="837"/>
      <c r="CE195" s="837"/>
      <c r="CF195" s="838"/>
      <c r="CG195" s="10"/>
      <c r="CH195" s="10"/>
      <c r="CI195" s="10"/>
      <c r="CJ195" s="10"/>
      <c r="CK195" s="10"/>
    </row>
    <row r="196" spans="1:147" s="26" customFormat="1" x14ac:dyDescent="0.2">
      <c r="A196" s="816"/>
      <c r="B196" s="817"/>
      <c r="C196" s="817"/>
      <c r="D196" s="817"/>
      <c r="E196" s="817"/>
      <c r="F196" s="817"/>
      <c r="G196" s="817"/>
      <c r="H196" s="817"/>
      <c r="I196" s="817"/>
      <c r="J196" s="817"/>
      <c r="K196" s="817"/>
      <c r="L196" s="817"/>
      <c r="M196" s="817"/>
      <c r="N196" s="817"/>
      <c r="O196" s="817"/>
      <c r="P196" s="818"/>
      <c r="Q196" s="795"/>
      <c r="R196" s="795"/>
      <c r="S196" s="795"/>
      <c r="T196" s="795"/>
      <c r="U196" s="795"/>
      <c r="V196" s="795"/>
      <c r="W196" s="795"/>
      <c r="X196" s="795"/>
      <c r="Y196" s="795"/>
      <c r="Z196" s="795"/>
      <c r="AA196" s="795"/>
      <c r="AB196" s="769"/>
      <c r="AC196" s="769"/>
      <c r="AD196" s="769"/>
      <c r="AE196" s="769"/>
      <c r="AF196" s="769"/>
      <c r="AG196" s="769"/>
      <c r="AH196" s="769"/>
      <c r="AI196" s="769"/>
      <c r="AJ196" s="769"/>
      <c r="AK196" s="769"/>
      <c r="AL196" s="769"/>
      <c r="AM196" s="769"/>
      <c r="AN196" s="769"/>
      <c r="AO196" s="769"/>
      <c r="AP196" s="769"/>
      <c r="AQ196" s="773"/>
      <c r="AR196" s="774"/>
      <c r="AS196" s="774"/>
      <c r="AT196" s="774"/>
      <c r="AU196" s="774"/>
      <c r="AV196" s="774"/>
      <c r="AW196" s="774"/>
      <c r="AX196" s="774"/>
      <c r="AY196" s="774"/>
      <c r="AZ196" s="774"/>
      <c r="BA196" s="774"/>
      <c r="BB196" s="775"/>
      <c r="BC196" s="769"/>
      <c r="BD196" s="769"/>
      <c r="BE196" s="769"/>
      <c r="BF196" s="769"/>
      <c r="BG196" s="769"/>
      <c r="BH196" s="769"/>
      <c r="BI196" s="769"/>
      <c r="BJ196" s="769"/>
      <c r="BK196" s="769"/>
      <c r="BL196" s="769"/>
      <c r="BM196" s="769"/>
      <c r="BN196" s="769"/>
      <c r="BO196" s="769"/>
      <c r="BP196" s="769"/>
      <c r="BQ196" s="769"/>
      <c r="BR196" s="769"/>
      <c r="BS196" s="769"/>
      <c r="BT196" s="769"/>
      <c r="BU196" s="769"/>
      <c r="BV196" s="769"/>
      <c r="BW196" s="776"/>
      <c r="BX196" s="831"/>
      <c r="BY196" s="832"/>
      <c r="BZ196" s="832"/>
      <c r="CA196" s="832"/>
      <c r="CB196" s="832"/>
      <c r="CC196" s="832"/>
      <c r="CD196" s="832"/>
      <c r="CE196" s="832"/>
      <c r="CF196" s="833"/>
      <c r="CG196" s="10"/>
      <c r="CH196" s="10"/>
      <c r="CI196" s="10"/>
      <c r="CJ196" s="10"/>
      <c r="CK196" s="10"/>
    </row>
    <row r="197" spans="1:147" s="26" customFormat="1" ht="15" customHeight="1" x14ac:dyDescent="0.2">
      <c r="A197" s="788" t="s">
        <v>584</v>
      </c>
      <c r="B197" s="789"/>
      <c r="C197" s="789"/>
      <c r="D197" s="789"/>
      <c r="E197" s="789"/>
      <c r="F197" s="789"/>
      <c r="G197" s="789"/>
      <c r="H197" s="789"/>
      <c r="I197" s="789"/>
      <c r="J197" s="789"/>
      <c r="K197" s="789"/>
      <c r="L197" s="789"/>
      <c r="M197" s="789"/>
      <c r="N197" s="789"/>
      <c r="O197" s="789"/>
      <c r="P197" s="790"/>
      <c r="Q197" s="773"/>
      <c r="R197" s="774"/>
      <c r="S197" s="774"/>
      <c r="T197" s="774"/>
      <c r="U197" s="774"/>
      <c r="V197" s="774"/>
      <c r="W197" s="774"/>
      <c r="X197" s="774"/>
      <c r="Y197" s="774"/>
      <c r="Z197" s="774"/>
      <c r="AA197" s="775"/>
      <c r="AB197" s="769"/>
      <c r="AC197" s="769"/>
      <c r="AD197" s="769"/>
      <c r="AE197" s="769"/>
      <c r="AF197" s="769"/>
      <c r="AG197" s="769"/>
      <c r="AH197" s="769"/>
      <c r="AI197" s="769"/>
      <c r="AJ197" s="769"/>
      <c r="AK197" s="769"/>
      <c r="AL197" s="769"/>
      <c r="AM197" s="769"/>
      <c r="AN197" s="769"/>
      <c r="AO197" s="769"/>
      <c r="AP197" s="769"/>
      <c r="AQ197" s="776"/>
      <c r="AR197" s="777"/>
      <c r="AS197" s="777"/>
      <c r="AT197" s="777"/>
      <c r="AU197" s="777"/>
      <c r="AV197" s="777"/>
      <c r="AW197" s="777"/>
      <c r="AX197" s="777"/>
      <c r="AY197" s="777"/>
      <c r="AZ197" s="777"/>
      <c r="BA197" s="777"/>
      <c r="BB197" s="778"/>
      <c r="BC197" s="776"/>
      <c r="BD197" s="777"/>
      <c r="BE197" s="777"/>
      <c r="BF197" s="777"/>
      <c r="BG197" s="777"/>
      <c r="BH197" s="777"/>
      <c r="BI197" s="777"/>
      <c r="BJ197" s="777"/>
      <c r="BK197" s="777"/>
      <c r="BL197" s="777"/>
      <c r="BM197" s="777"/>
      <c r="BN197" s="778"/>
      <c r="BO197" s="769"/>
      <c r="BP197" s="769"/>
      <c r="BQ197" s="769"/>
      <c r="BR197" s="769"/>
      <c r="BS197" s="769"/>
      <c r="BT197" s="769"/>
      <c r="BU197" s="769"/>
      <c r="BV197" s="769"/>
      <c r="BW197" s="776"/>
      <c r="BX197" s="831">
        <f t="shared" ref="BX197:BX204" si="2">SUM(Q197:BW197)</f>
        <v>0</v>
      </c>
      <c r="BY197" s="832"/>
      <c r="BZ197" s="832"/>
      <c r="CA197" s="832"/>
      <c r="CB197" s="832"/>
      <c r="CC197" s="832"/>
      <c r="CD197" s="832"/>
      <c r="CE197" s="832"/>
      <c r="CF197" s="833"/>
      <c r="CG197" s="10"/>
      <c r="CH197" s="10"/>
      <c r="CI197" s="10"/>
      <c r="CJ197" s="10"/>
      <c r="CK197" s="10"/>
    </row>
    <row r="198" spans="1:147" s="26" customFormat="1" ht="15" customHeight="1" x14ac:dyDescent="0.2">
      <c r="A198" s="802" t="s">
        <v>193</v>
      </c>
      <c r="B198" s="803"/>
      <c r="C198" s="803"/>
      <c r="D198" s="803"/>
      <c r="E198" s="803"/>
      <c r="F198" s="803"/>
      <c r="G198" s="803"/>
      <c r="H198" s="803"/>
      <c r="I198" s="803"/>
      <c r="J198" s="803"/>
      <c r="K198" s="803"/>
      <c r="L198" s="803"/>
      <c r="M198" s="803"/>
      <c r="N198" s="803"/>
      <c r="O198" s="803"/>
      <c r="P198" s="804"/>
      <c r="Q198" s="773"/>
      <c r="R198" s="774"/>
      <c r="S198" s="774"/>
      <c r="T198" s="774"/>
      <c r="U198" s="774"/>
      <c r="V198" s="774"/>
      <c r="W198" s="774"/>
      <c r="X198" s="774"/>
      <c r="Y198" s="774"/>
      <c r="Z198" s="774"/>
      <c r="AA198" s="775"/>
      <c r="AB198" s="769"/>
      <c r="AC198" s="769"/>
      <c r="AD198" s="769"/>
      <c r="AE198" s="769"/>
      <c r="AF198" s="769"/>
      <c r="AG198" s="769"/>
      <c r="AH198" s="769"/>
      <c r="AI198" s="769"/>
      <c r="AJ198" s="769"/>
      <c r="AK198" s="769"/>
      <c r="AL198" s="769"/>
      <c r="AM198" s="769"/>
      <c r="AN198" s="769"/>
      <c r="AO198" s="769"/>
      <c r="AP198" s="769"/>
      <c r="AQ198" s="776"/>
      <c r="AR198" s="777"/>
      <c r="AS198" s="777"/>
      <c r="AT198" s="777"/>
      <c r="AU198" s="777"/>
      <c r="AV198" s="777"/>
      <c r="AW198" s="777"/>
      <c r="AX198" s="777"/>
      <c r="AY198" s="777"/>
      <c r="AZ198" s="777"/>
      <c r="BA198" s="777"/>
      <c r="BB198" s="778"/>
      <c r="BC198" s="769"/>
      <c r="BD198" s="769"/>
      <c r="BE198" s="769"/>
      <c r="BF198" s="769"/>
      <c r="BG198" s="769"/>
      <c r="BH198" s="769"/>
      <c r="BI198" s="769"/>
      <c r="BJ198" s="769"/>
      <c r="BK198" s="769"/>
      <c r="BL198" s="769"/>
      <c r="BM198" s="769"/>
      <c r="BN198" s="769"/>
      <c r="BO198" s="776"/>
      <c r="BP198" s="777"/>
      <c r="BQ198" s="777"/>
      <c r="BR198" s="777"/>
      <c r="BS198" s="777"/>
      <c r="BT198" s="777"/>
      <c r="BU198" s="777"/>
      <c r="BV198" s="777"/>
      <c r="BW198" s="862"/>
      <c r="BX198" s="831">
        <f>SUM(Q198:BW198)</f>
        <v>0</v>
      </c>
      <c r="BY198" s="832"/>
      <c r="BZ198" s="832"/>
      <c r="CA198" s="832"/>
      <c r="CB198" s="832"/>
      <c r="CC198" s="832"/>
      <c r="CD198" s="832"/>
      <c r="CE198" s="832"/>
      <c r="CF198" s="833"/>
      <c r="CG198" s="10"/>
      <c r="CH198" s="10"/>
      <c r="CI198" s="573"/>
      <c r="CJ198" s="10"/>
      <c r="CK198" s="10"/>
    </row>
    <row r="199" spans="1:147" s="26" customFormat="1" x14ac:dyDescent="0.2">
      <c r="A199" s="788" t="s">
        <v>194</v>
      </c>
      <c r="B199" s="789"/>
      <c r="C199" s="789"/>
      <c r="D199" s="789"/>
      <c r="E199" s="789"/>
      <c r="F199" s="789"/>
      <c r="G199" s="789"/>
      <c r="H199" s="789"/>
      <c r="I199" s="789"/>
      <c r="J199" s="789"/>
      <c r="K199" s="789"/>
      <c r="L199" s="789"/>
      <c r="M199" s="789"/>
      <c r="N199" s="789"/>
      <c r="O199" s="789"/>
      <c r="P199" s="790"/>
      <c r="Q199" s="830"/>
      <c r="R199" s="830"/>
      <c r="S199" s="830"/>
      <c r="T199" s="830"/>
      <c r="U199" s="830"/>
      <c r="V199" s="830"/>
      <c r="W199" s="830"/>
      <c r="X199" s="830"/>
      <c r="Y199" s="830"/>
      <c r="Z199" s="830"/>
      <c r="AA199" s="830"/>
      <c r="AB199" s="830"/>
      <c r="AC199" s="830"/>
      <c r="AD199" s="830"/>
      <c r="AE199" s="830"/>
      <c r="AF199" s="830"/>
      <c r="AG199" s="830"/>
      <c r="AH199" s="830"/>
      <c r="AI199" s="830"/>
      <c r="AJ199" s="830"/>
      <c r="AK199" s="830"/>
      <c r="AL199" s="830"/>
      <c r="AM199" s="830"/>
      <c r="AN199" s="830"/>
      <c r="AO199" s="830"/>
      <c r="AP199" s="830"/>
      <c r="AQ199" s="890"/>
      <c r="AR199" s="891"/>
      <c r="AS199" s="891"/>
      <c r="AT199" s="891"/>
      <c r="AU199" s="891"/>
      <c r="AV199" s="891"/>
      <c r="AW199" s="891"/>
      <c r="AX199" s="891"/>
      <c r="AY199" s="891"/>
      <c r="AZ199" s="891"/>
      <c r="BA199" s="891"/>
      <c r="BB199" s="892"/>
      <c r="BC199" s="830"/>
      <c r="BD199" s="830"/>
      <c r="BE199" s="830"/>
      <c r="BF199" s="830"/>
      <c r="BG199" s="830"/>
      <c r="BH199" s="830"/>
      <c r="BI199" s="830"/>
      <c r="BJ199" s="830"/>
      <c r="BK199" s="830"/>
      <c r="BL199" s="830"/>
      <c r="BM199" s="830"/>
      <c r="BN199" s="830"/>
      <c r="BO199" s="769"/>
      <c r="BP199" s="769"/>
      <c r="BQ199" s="769"/>
      <c r="BR199" s="769"/>
      <c r="BS199" s="769"/>
      <c r="BT199" s="769"/>
      <c r="BU199" s="769"/>
      <c r="BV199" s="769"/>
      <c r="BW199" s="776"/>
      <c r="BX199" s="831">
        <f t="shared" si="2"/>
        <v>0</v>
      </c>
      <c r="BY199" s="832"/>
      <c r="BZ199" s="832"/>
      <c r="CA199" s="832"/>
      <c r="CB199" s="832"/>
      <c r="CC199" s="832"/>
      <c r="CD199" s="832"/>
      <c r="CE199" s="832"/>
      <c r="CF199" s="833"/>
      <c r="CG199" s="10"/>
      <c r="CH199" s="10"/>
      <c r="CI199" s="10"/>
      <c r="CJ199" s="10"/>
      <c r="CK199" s="10"/>
    </row>
    <row r="200" spans="1:147" s="26" customFormat="1" ht="15" customHeight="1" x14ac:dyDescent="0.2">
      <c r="A200" s="802" t="s">
        <v>195</v>
      </c>
      <c r="B200" s="803"/>
      <c r="C200" s="803"/>
      <c r="D200" s="803"/>
      <c r="E200" s="803"/>
      <c r="F200" s="803"/>
      <c r="G200" s="803"/>
      <c r="H200" s="803"/>
      <c r="I200" s="803"/>
      <c r="J200" s="803"/>
      <c r="K200" s="803"/>
      <c r="L200" s="803"/>
      <c r="M200" s="803"/>
      <c r="N200" s="803"/>
      <c r="O200" s="803"/>
      <c r="P200" s="804"/>
      <c r="Q200" s="830"/>
      <c r="R200" s="830"/>
      <c r="S200" s="830"/>
      <c r="T200" s="830"/>
      <c r="U200" s="830"/>
      <c r="V200" s="830"/>
      <c r="W200" s="830"/>
      <c r="X200" s="830"/>
      <c r="Y200" s="830"/>
      <c r="Z200" s="830"/>
      <c r="AA200" s="830"/>
      <c r="AB200" s="769"/>
      <c r="AC200" s="769"/>
      <c r="AD200" s="769"/>
      <c r="AE200" s="769"/>
      <c r="AF200" s="769"/>
      <c r="AG200" s="769"/>
      <c r="AH200" s="769"/>
      <c r="AI200" s="769"/>
      <c r="AJ200" s="830"/>
      <c r="AK200" s="830"/>
      <c r="AL200" s="830"/>
      <c r="AM200" s="830"/>
      <c r="AN200" s="830"/>
      <c r="AO200" s="830"/>
      <c r="AP200" s="830"/>
      <c r="AQ200" s="890"/>
      <c r="AR200" s="891"/>
      <c r="AS200" s="891"/>
      <c r="AT200" s="891"/>
      <c r="AU200" s="891"/>
      <c r="AV200" s="891"/>
      <c r="AW200" s="891"/>
      <c r="AX200" s="891"/>
      <c r="AY200" s="891"/>
      <c r="AZ200" s="891"/>
      <c r="BA200" s="891"/>
      <c r="BB200" s="892"/>
      <c r="BC200" s="830"/>
      <c r="BD200" s="830"/>
      <c r="BE200" s="830"/>
      <c r="BF200" s="830"/>
      <c r="BG200" s="830"/>
      <c r="BH200" s="830"/>
      <c r="BI200" s="830"/>
      <c r="BJ200" s="830"/>
      <c r="BK200" s="830"/>
      <c r="BL200" s="830"/>
      <c r="BM200" s="830"/>
      <c r="BN200" s="830"/>
      <c r="BO200" s="769"/>
      <c r="BP200" s="769"/>
      <c r="BQ200" s="769"/>
      <c r="BR200" s="769"/>
      <c r="BS200" s="769"/>
      <c r="BT200" s="769"/>
      <c r="BU200" s="769"/>
      <c r="BV200" s="769"/>
      <c r="BW200" s="776"/>
      <c r="BX200" s="831">
        <f t="shared" si="2"/>
        <v>0</v>
      </c>
      <c r="BY200" s="832"/>
      <c r="BZ200" s="832"/>
      <c r="CA200" s="832"/>
      <c r="CB200" s="832"/>
      <c r="CC200" s="832"/>
      <c r="CD200" s="832"/>
      <c r="CE200" s="832"/>
      <c r="CF200" s="833"/>
      <c r="CG200" s="10"/>
      <c r="CH200" s="10"/>
      <c r="CI200" s="10"/>
      <c r="CJ200" s="10"/>
      <c r="CK200" s="10"/>
    </row>
    <row r="201" spans="1:147" s="26" customFormat="1" ht="15" customHeight="1" x14ac:dyDescent="0.2">
      <c r="A201" s="802" t="s">
        <v>196</v>
      </c>
      <c r="B201" s="803"/>
      <c r="C201" s="803"/>
      <c r="D201" s="803"/>
      <c r="E201" s="803"/>
      <c r="F201" s="803"/>
      <c r="G201" s="803"/>
      <c r="H201" s="803"/>
      <c r="I201" s="803"/>
      <c r="J201" s="803"/>
      <c r="K201" s="803"/>
      <c r="L201" s="803"/>
      <c r="M201" s="803"/>
      <c r="N201" s="803"/>
      <c r="O201" s="803"/>
      <c r="P201" s="804"/>
      <c r="Q201" s="830"/>
      <c r="R201" s="830"/>
      <c r="S201" s="830"/>
      <c r="T201" s="830"/>
      <c r="U201" s="830"/>
      <c r="V201" s="830"/>
      <c r="W201" s="830"/>
      <c r="X201" s="830"/>
      <c r="Y201" s="830"/>
      <c r="Z201" s="830"/>
      <c r="AA201" s="830"/>
      <c r="AB201" s="769"/>
      <c r="AC201" s="769"/>
      <c r="AD201" s="769"/>
      <c r="AE201" s="769"/>
      <c r="AF201" s="769"/>
      <c r="AG201" s="769"/>
      <c r="AH201" s="769"/>
      <c r="AI201" s="769"/>
      <c r="AJ201" s="830"/>
      <c r="AK201" s="830"/>
      <c r="AL201" s="830"/>
      <c r="AM201" s="830"/>
      <c r="AN201" s="830"/>
      <c r="AO201" s="830"/>
      <c r="AP201" s="830"/>
      <c r="AQ201" s="890"/>
      <c r="AR201" s="891"/>
      <c r="AS201" s="891"/>
      <c r="AT201" s="891"/>
      <c r="AU201" s="891"/>
      <c r="AV201" s="891"/>
      <c r="AW201" s="891"/>
      <c r="AX201" s="891"/>
      <c r="AY201" s="891"/>
      <c r="AZ201" s="891"/>
      <c r="BA201" s="891"/>
      <c r="BB201" s="892"/>
      <c r="BC201" s="830"/>
      <c r="BD201" s="830"/>
      <c r="BE201" s="830"/>
      <c r="BF201" s="830"/>
      <c r="BG201" s="830"/>
      <c r="BH201" s="830"/>
      <c r="BI201" s="830"/>
      <c r="BJ201" s="830"/>
      <c r="BK201" s="830"/>
      <c r="BL201" s="830"/>
      <c r="BM201" s="830"/>
      <c r="BN201" s="830"/>
      <c r="BO201" s="769"/>
      <c r="BP201" s="769"/>
      <c r="BQ201" s="769"/>
      <c r="BR201" s="769"/>
      <c r="BS201" s="769"/>
      <c r="BT201" s="769"/>
      <c r="BU201" s="769"/>
      <c r="BV201" s="769"/>
      <c r="BW201" s="776"/>
      <c r="BX201" s="831">
        <f t="shared" si="2"/>
        <v>0</v>
      </c>
      <c r="BY201" s="832"/>
      <c r="BZ201" s="832"/>
      <c r="CA201" s="832"/>
      <c r="CB201" s="832"/>
      <c r="CC201" s="832"/>
      <c r="CD201" s="832"/>
      <c r="CE201" s="832"/>
      <c r="CF201" s="833"/>
      <c r="CG201" s="10"/>
      <c r="CH201" s="10"/>
      <c r="CI201" s="573"/>
      <c r="CJ201" s="10"/>
      <c r="CK201" s="10"/>
    </row>
    <row r="202" spans="1:147" s="26" customFormat="1" ht="15" customHeight="1" x14ac:dyDescent="0.2">
      <c r="A202" s="788" t="s">
        <v>197</v>
      </c>
      <c r="B202" s="789"/>
      <c r="C202" s="789"/>
      <c r="D202" s="789"/>
      <c r="E202" s="789"/>
      <c r="F202" s="789"/>
      <c r="G202" s="789"/>
      <c r="H202" s="789"/>
      <c r="I202" s="789"/>
      <c r="J202" s="789"/>
      <c r="K202" s="789"/>
      <c r="L202" s="789"/>
      <c r="M202" s="789"/>
      <c r="N202" s="789"/>
      <c r="O202" s="789"/>
      <c r="P202" s="790"/>
      <c r="Q202" s="773"/>
      <c r="R202" s="774"/>
      <c r="S202" s="774"/>
      <c r="T202" s="774"/>
      <c r="U202" s="774"/>
      <c r="V202" s="774"/>
      <c r="W202" s="774"/>
      <c r="X202" s="774"/>
      <c r="Y202" s="774"/>
      <c r="Z202" s="774"/>
      <c r="AA202" s="775"/>
      <c r="AB202" s="769"/>
      <c r="AC202" s="769"/>
      <c r="AD202" s="769"/>
      <c r="AE202" s="769"/>
      <c r="AF202" s="769"/>
      <c r="AG202" s="769"/>
      <c r="AH202" s="769"/>
      <c r="AI202" s="769"/>
      <c r="AJ202" s="769"/>
      <c r="AK202" s="769"/>
      <c r="AL202" s="769"/>
      <c r="AM202" s="769"/>
      <c r="AN202" s="769"/>
      <c r="AO202" s="769"/>
      <c r="AP202" s="769"/>
      <c r="AQ202" s="776"/>
      <c r="AR202" s="777"/>
      <c r="AS202" s="777"/>
      <c r="AT202" s="777"/>
      <c r="AU202" s="777"/>
      <c r="AV202" s="777"/>
      <c r="AW202" s="777"/>
      <c r="AX202" s="777"/>
      <c r="AY202" s="777"/>
      <c r="AZ202" s="777"/>
      <c r="BA202" s="777"/>
      <c r="BB202" s="778"/>
      <c r="BC202" s="769"/>
      <c r="BD202" s="769"/>
      <c r="BE202" s="769"/>
      <c r="BF202" s="769"/>
      <c r="BG202" s="769"/>
      <c r="BH202" s="769"/>
      <c r="BI202" s="769"/>
      <c r="BJ202" s="769"/>
      <c r="BK202" s="769"/>
      <c r="BL202" s="769"/>
      <c r="BM202" s="769"/>
      <c r="BN202" s="769"/>
      <c r="BO202" s="769"/>
      <c r="BP202" s="769"/>
      <c r="BQ202" s="769"/>
      <c r="BR202" s="769"/>
      <c r="BS202" s="769"/>
      <c r="BT202" s="769"/>
      <c r="BU202" s="769"/>
      <c r="BV202" s="769"/>
      <c r="BW202" s="776"/>
      <c r="BX202" s="831">
        <f t="shared" si="2"/>
        <v>0</v>
      </c>
      <c r="BY202" s="832"/>
      <c r="BZ202" s="832"/>
      <c r="CA202" s="832"/>
      <c r="CB202" s="832"/>
      <c r="CC202" s="832"/>
      <c r="CD202" s="832"/>
      <c r="CE202" s="832"/>
      <c r="CF202" s="833"/>
      <c r="CG202" s="10"/>
      <c r="CH202" s="10"/>
      <c r="CI202" s="10"/>
      <c r="CJ202" s="10"/>
      <c r="CK202" s="10"/>
      <c r="EJ202" s="61"/>
      <c r="EK202" s="61"/>
      <c r="EL202" s="61"/>
      <c r="EM202" s="61"/>
      <c r="EN202" s="61"/>
      <c r="EO202" s="61"/>
      <c r="EP202" s="61"/>
      <c r="EQ202" s="61"/>
    </row>
    <row r="203" spans="1:147" s="26" customFormat="1" x14ac:dyDescent="0.2">
      <c r="A203" s="788" t="s">
        <v>198</v>
      </c>
      <c r="B203" s="789"/>
      <c r="C203" s="789"/>
      <c r="D203" s="789"/>
      <c r="E203" s="789"/>
      <c r="F203" s="789"/>
      <c r="G203" s="789"/>
      <c r="H203" s="789"/>
      <c r="I203" s="789"/>
      <c r="J203" s="789"/>
      <c r="K203" s="789"/>
      <c r="L203" s="789"/>
      <c r="M203" s="789"/>
      <c r="N203" s="789"/>
      <c r="O203" s="789"/>
      <c r="P203" s="790"/>
      <c r="Q203" s="773"/>
      <c r="R203" s="774"/>
      <c r="S203" s="774"/>
      <c r="T203" s="774"/>
      <c r="U203" s="774"/>
      <c r="V203" s="774"/>
      <c r="W203" s="774"/>
      <c r="X203" s="774"/>
      <c r="Y203" s="774"/>
      <c r="Z203" s="774"/>
      <c r="AA203" s="775"/>
      <c r="AB203" s="769"/>
      <c r="AC203" s="769"/>
      <c r="AD203" s="769"/>
      <c r="AE203" s="769"/>
      <c r="AF203" s="769"/>
      <c r="AG203" s="769"/>
      <c r="AH203" s="769"/>
      <c r="AI203" s="769"/>
      <c r="AJ203" s="769"/>
      <c r="AK203" s="769"/>
      <c r="AL203" s="769"/>
      <c r="AM203" s="769"/>
      <c r="AN203" s="769"/>
      <c r="AO203" s="769"/>
      <c r="AP203" s="769"/>
      <c r="AQ203" s="776"/>
      <c r="AR203" s="777"/>
      <c r="AS203" s="777"/>
      <c r="AT203" s="777"/>
      <c r="AU203" s="777"/>
      <c r="AV203" s="777"/>
      <c r="AW203" s="777"/>
      <c r="AX203" s="777"/>
      <c r="AY203" s="777"/>
      <c r="AZ203" s="777"/>
      <c r="BA203" s="777"/>
      <c r="BB203" s="778"/>
      <c r="BC203" s="769"/>
      <c r="BD203" s="769"/>
      <c r="BE203" s="769"/>
      <c r="BF203" s="769"/>
      <c r="BG203" s="769"/>
      <c r="BH203" s="769"/>
      <c r="BI203" s="769"/>
      <c r="BJ203" s="769"/>
      <c r="BK203" s="769"/>
      <c r="BL203" s="769"/>
      <c r="BM203" s="769"/>
      <c r="BN203" s="769"/>
      <c r="BO203" s="769"/>
      <c r="BP203" s="769"/>
      <c r="BQ203" s="769"/>
      <c r="BR203" s="769"/>
      <c r="BS203" s="769"/>
      <c r="BT203" s="769"/>
      <c r="BU203" s="769"/>
      <c r="BV203" s="769"/>
      <c r="BW203" s="776"/>
      <c r="BX203" s="831">
        <f t="shared" si="2"/>
        <v>0</v>
      </c>
      <c r="BY203" s="832"/>
      <c r="BZ203" s="832"/>
      <c r="CA203" s="832"/>
      <c r="CB203" s="832"/>
      <c r="CC203" s="832"/>
      <c r="CD203" s="832"/>
      <c r="CE203" s="832"/>
      <c r="CF203" s="833"/>
      <c r="CG203" s="10"/>
      <c r="CH203" s="10"/>
      <c r="CI203" s="10"/>
      <c r="CJ203" s="10"/>
      <c r="CK203" s="10"/>
    </row>
    <row r="204" spans="1:147" s="26" customFormat="1" ht="13.5" thickBot="1" x14ac:dyDescent="0.25">
      <c r="A204" s="785" t="s">
        <v>199</v>
      </c>
      <c r="B204" s="786"/>
      <c r="C204" s="786"/>
      <c r="D204" s="786"/>
      <c r="E204" s="786"/>
      <c r="F204" s="786"/>
      <c r="G204" s="786"/>
      <c r="H204" s="786"/>
      <c r="I204" s="786"/>
      <c r="J204" s="786"/>
      <c r="K204" s="786"/>
      <c r="L204" s="786"/>
      <c r="M204" s="786"/>
      <c r="N204" s="786"/>
      <c r="O204" s="786"/>
      <c r="P204" s="787"/>
      <c r="Q204" s="773"/>
      <c r="R204" s="774"/>
      <c r="S204" s="774"/>
      <c r="T204" s="774"/>
      <c r="U204" s="774"/>
      <c r="V204" s="774"/>
      <c r="W204" s="774"/>
      <c r="X204" s="774"/>
      <c r="Y204" s="774"/>
      <c r="Z204" s="774"/>
      <c r="AA204" s="775"/>
      <c r="AB204" s="882"/>
      <c r="AC204" s="882"/>
      <c r="AD204" s="882"/>
      <c r="AE204" s="882"/>
      <c r="AF204" s="882"/>
      <c r="AG204" s="882"/>
      <c r="AH204" s="882"/>
      <c r="AI204" s="882"/>
      <c r="AJ204" s="882"/>
      <c r="AK204" s="882"/>
      <c r="AL204" s="882"/>
      <c r="AM204" s="882"/>
      <c r="AN204" s="882"/>
      <c r="AO204" s="882"/>
      <c r="AP204" s="882"/>
      <c r="AQ204" s="886"/>
      <c r="AR204" s="887"/>
      <c r="AS204" s="887"/>
      <c r="AT204" s="887"/>
      <c r="AU204" s="887"/>
      <c r="AV204" s="887"/>
      <c r="AW204" s="887"/>
      <c r="AX204" s="887"/>
      <c r="AY204" s="887"/>
      <c r="AZ204" s="887"/>
      <c r="BA204" s="887"/>
      <c r="BB204" s="888"/>
      <c r="BC204" s="882"/>
      <c r="BD204" s="882"/>
      <c r="BE204" s="882"/>
      <c r="BF204" s="882"/>
      <c r="BG204" s="882"/>
      <c r="BH204" s="882"/>
      <c r="BI204" s="882"/>
      <c r="BJ204" s="882"/>
      <c r="BK204" s="882"/>
      <c r="BL204" s="882"/>
      <c r="BM204" s="882"/>
      <c r="BN204" s="882"/>
      <c r="BO204" s="820"/>
      <c r="BP204" s="820"/>
      <c r="BQ204" s="820"/>
      <c r="BR204" s="820"/>
      <c r="BS204" s="820"/>
      <c r="BT204" s="820"/>
      <c r="BU204" s="820"/>
      <c r="BV204" s="820"/>
      <c r="BW204" s="821"/>
      <c r="BX204" s="859">
        <f t="shared" si="2"/>
        <v>0</v>
      </c>
      <c r="BY204" s="860"/>
      <c r="BZ204" s="860"/>
      <c r="CA204" s="860"/>
      <c r="CB204" s="860"/>
      <c r="CC204" s="860"/>
      <c r="CD204" s="860"/>
      <c r="CE204" s="860"/>
      <c r="CF204" s="861"/>
      <c r="CG204" s="10"/>
      <c r="CH204" s="10"/>
      <c r="CI204" s="10"/>
      <c r="CJ204" s="10"/>
      <c r="CK204" s="10"/>
    </row>
    <row r="205" spans="1:147" s="26" customFormat="1" ht="38.25" customHeight="1" thickBot="1" x14ac:dyDescent="0.25">
      <c r="A205" s="883" t="s">
        <v>200</v>
      </c>
      <c r="B205" s="884"/>
      <c r="C205" s="884"/>
      <c r="D205" s="884"/>
      <c r="E205" s="884"/>
      <c r="F205" s="884"/>
      <c r="G205" s="884"/>
      <c r="H205" s="884"/>
      <c r="I205" s="884"/>
      <c r="J205" s="884"/>
      <c r="K205" s="884"/>
      <c r="L205" s="884"/>
      <c r="M205" s="884"/>
      <c r="N205" s="884"/>
      <c r="O205" s="884"/>
      <c r="P205" s="885"/>
      <c r="Q205" s="822">
        <f>SUM(Q171:AA204)</f>
        <v>0</v>
      </c>
      <c r="R205" s="822"/>
      <c r="S205" s="822"/>
      <c r="T205" s="822"/>
      <c r="U205" s="822"/>
      <c r="V205" s="822"/>
      <c r="W205" s="822"/>
      <c r="X205" s="822"/>
      <c r="Y205" s="822"/>
      <c r="Z205" s="822"/>
      <c r="AA205" s="822"/>
      <c r="AB205" s="822">
        <f>SUM(AB171:AI204)</f>
        <v>0</v>
      </c>
      <c r="AC205" s="822"/>
      <c r="AD205" s="822"/>
      <c r="AE205" s="822"/>
      <c r="AF205" s="822"/>
      <c r="AG205" s="822"/>
      <c r="AH205" s="822"/>
      <c r="AI205" s="822"/>
      <c r="AJ205" s="822">
        <f>SUM(AJ171:AP204)</f>
        <v>0</v>
      </c>
      <c r="AK205" s="822"/>
      <c r="AL205" s="822"/>
      <c r="AM205" s="822"/>
      <c r="AN205" s="822"/>
      <c r="AO205" s="822"/>
      <c r="AP205" s="822"/>
      <c r="AQ205" s="870">
        <f>SUM(AQ171:BB204)</f>
        <v>0</v>
      </c>
      <c r="AR205" s="871"/>
      <c r="AS205" s="871"/>
      <c r="AT205" s="871"/>
      <c r="AU205" s="871"/>
      <c r="AV205" s="871"/>
      <c r="AW205" s="871"/>
      <c r="AX205" s="871"/>
      <c r="AY205" s="871"/>
      <c r="AZ205" s="871"/>
      <c r="BA205" s="871"/>
      <c r="BB205" s="872"/>
      <c r="BC205" s="822">
        <f>SUM(BC171:BN204)</f>
        <v>0</v>
      </c>
      <c r="BD205" s="822"/>
      <c r="BE205" s="822"/>
      <c r="BF205" s="822"/>
      <c r="BG205" s="822"/>
      <c r="BH205" s="822"/>
      <c r="BI205" s="822"/>
      <c r="BJ205" s="822"/>
      <c r="BK205" s="822"/>
      <c r="BL205" s="822"/>
      <c r="BM205" s="822"/>
      <c r="BN205" s="822"/>
      <c r="BO205" s="822">
        <f>SUM(BO171:BW204)</f>
        <v>0</v>
      </c>
      <c r="BP205" s="822"/>
      <c r="BQ205" s="822"/>
      <c r="BR205" s="822"/>
      <c r="BS205" s="822"/>
      <c r="BT205" s="822"/>
      <c r="BU205" s="822"/>
      <c r="BV205" s="822"/>
      <c r="BW205" s="822"/>
      <c r="BX205" s="822">
        <f>BX204+BX203+BX202+BX201+BX200+BX199+BX198+BX197+BX195+BX193+BX192+BX191+BX190+BX189+BX188+BX187+BX184+BX182+BX180+BX179+BX178+BX175+BX177+BX174+BX173+BX172+BX171</f>
        <v>0</v>
      </c>
      <c r="BY205" s="822"/>
      <c r="BZ205" s="822"/>
      <c r="CA205" s="822"/>
      <c r="CB205" s="822"/>
      <c r="CC205" s="822"/>
      <c r="CD205" s="822"/>
      <c r="CE205" s="822"/>
      <c r="CF205" s="869"/>
      <c r="CG205" s="10"/>
      <c r="CH205" s="10"/>
      <c r="CI205" s="573"/>
      <c r="CJ205" s="10"/>
      <c r="CK205" s="10"/>
    </row>
    <row r="206" spans="1:147" s="26" customFormat="1" ht="9.9499999999999993" customHeight="1" x14ac:dyDescent="0.2">
      <c r="A206" s="10"/>
      <c r="B206" s="10"/>
      <c r="C206" s="10"/>
      <c r="D206" s="10"/>
      <c r="E206" s="1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54"/>
      <c r="AI206" s="54"/>
      <c r="AJ206" s="54"/>
      <c r="AK206" s="54"/>
      <c r="AL206" s="54"/>
      <c r="AM206" s="54"/>
      <c r="AN206" s="54"/>
      <c r="AO206" s="54"/>
      <c r="AP206" s="54"/>
      <c r="AQ206" s="55"/>
      <c r="AR206" s="55"/>
      <c r="AS206" s="55"/>
      <c r="AT206" s="55"/>
      <c r="AU206" s="55"/>
      <c r="AV206" s="55"/>
      <c r="AW206" s="55"/>
      <c r="AX206" s="55"/>
      <c r="AY206" s="54"/>
      <c r="AZ206" s="54"/>
      <c r="BA206" s="54"/>
      <c r="BB206" s="54"/>
      <c r="BC206" s="54"/>
      <c r="BD206" s="54"/>
      <c r="BE206" s="54"/>
      <c r="BF206" s="54"/>
      <c r="BG206" s="55"/>
      <c r="BH206" s="55"/>
      <c r="BI206" s="55"/>
      <c r="BJ206" s="55"/>
      <c r="BK206" s="55"/>
      <c r="BL206" s="55"/>
      <c r="BM206" s="55"/>
      <c r="BN206" s="55"/>
      <c r="BO206" s="55"/>
      <c r="BP206" s="55"/>
      <c r="BQ206" s="55"/>
      <c r="BR206" s="54"/>
      <c r="BS206" s="54"/>
      <c r="BT206" s="54"/>
      <c r="BU206" s="55"/>
      <c r="BV206" s="54"/>
      <c r="BW206" s="54"/>
      <c r="BX206" s="54"/>
      <c r="BY206" s="54"/>
      <c r="BZ206" s="54"/>
      <c r="CA206" s="54"/>
      <c r="CB206" s="54"/>
      <c r="CC206" s="10"/>
      <c r="CD206" s="10"/>
      <c r="CE206" s="10"/>
      <c r="CF206" s="10"/>
      <c r="CG206" s="10"/>
      <c r="CH206" s="10"/>
      <c r="CI206" s="10"/>
      <c r="CJ206" s="10"/>
      <c r="CK206" s="10"/>
      <c r="CL206" s="10"/>
    </row>
    <row r="207" spans="1:147" s="26" customFormat="1" ht="13.5" customHeight="1" x14ac:dyDescent="0.2">
      <c r="A207" s="10"/>
      <c r="B207" s="10"/>
      <c r="C207" s="10"/>
      <c r="D207" s="10"/>
      <c r="E207" s="10"/>
      <c r="F207" s="807" t="s">
        <v>201</v>
      </c>
      <c r="G207" s="807"/>
      <c r="H207" s="807"/>
      <c r="I207" s="807"/>
      <c r="J207" s="807"/>
      <c r="K207" s="807"/>
      <c r="L207" s="807"/>
      <c r="M207" s="807"/>
      <c r="N207" s="807"/>
      <c r="O207" s="807"/>
      <c r="P207" s="807"/>
      <c r="Q207" s="807"/>
      <c r="R207" s="807"/>
      <c r="S207" s="807"/>
      <c r="T207" s="807"/>
      <c r="U207" s="807"/>
      <c r="V207" s="807"/>
      <c r="W207" s="807"/>
      <c r="X207" s="807"/>
      <c r="Y207" s="807"/>
      <c r="Z207" s="807"/>
      <c r="AA207" s="807"/>
      <c r="AB207" s="807"/>
      <c r="AC207" s="807"/>
      <c r="AD207" s="807"/>
      <c r="AK207" s="766" t="e">
        <f>BX205/BR20</f>
        <v>#DIV/0!</v>
      </c>
      <c r="AL207" s="767"/>
      <c r="AM207" s="767"/>
      <c r="AN207" s="767"/>
      <c r="AO207" s="767"/>
      <c r="AP207" s="767"/>
      <c r="AQ207" s="767"/>
      <c r="AR207" s="767"/>
      <c r="AS207" s="767"/>
      <c r="AT207" s="767"/>
      <c r="AU207" s="767"/>
      <c r="AV207" s="767"/>
      <c r="AW207" s="767"/>
      <c r="AX207" s="56"/>
      <c r="AY207" s="56"/>
      <c r="AZ207" s="56"/>
      <c r="BA207" s="10"/>
      <c r="BB207" s="10"/>
      <c r="BC207" s="10"/>
      <c r="BD207" s="10"/>
      <c r="BE207" s="10"/>
      <c r="BF207" s="10"/>
      <c r="BG207" s="10"/>
      <c r="BH207" s="10"/>
      <c r="BI207" s="10"/>
      <c r="BJ207" s="10"/>
      <c r="BK207" s="10"/>
      <c r="BL207" s="10"/>
      <c r="BM207" s="10"/>
      <c r="BN207" s="10"/>
      <c r="CB207" s="10"/>
      <c r="CC207" s="10"/>
      <c r="CD207" s="10"/>
      <c r="CE207" s="10"/>
      <c r="CF207" s="10"/>
      <c r="CG207" s="10"/>
      <c r="CH207" s="10"/>
      <c r="CI207" s="10"/>
      <c r="CJ207" s="10"/>
      <c r="CK207" s="10"/>
      <c r="CL207" s="10"/>
    </row>
    <row r="208" spans="1:147" s="26" customFormat="1" ht="9.9499999999999993" customHeight="1" x14ac:dyDescent="0.2">
      <c r="A208" s="10"/>
      <c r="B208" s="10"/>
      <c r="C208" s="10"/>
      <c r="D208" s="10"/>
      <c r="E208" s="10"/>
      <c r="F208" s="306"/>
      <c r="G208" s="307"/>
      <c r="H208" s="307"/>
      <c r="I208" s="307"/>
      <c r="J208" s="307"/>
      <c r="K208" s="307"/>
      <c r="L208" s="307"/>
      <c r="M208" s="307"/>
      <c r="N208" s="307"/>
      <c r="O208" s="307"/>
      <c r="P208" s="307"/>
      <c r="Q208" s="307"/>
      <c r="R208" s="307"/>
      <c r="S208" s="307"/>
      <c r="T208" s="307"/>
      <c r="U208" s="307"/>
      <c r="V208" s="307"/>
      <c r="W208" s="307"/>
      <c r="X208" s="307"/>
      <c r="Y208" s="307"/>
      <c r="Z208" s="307"/>
      <c r="AA208" s="308"/>
      <c r="AB208" s="308"/>
      <c r="AC208" s="308"/>
      <c r="AD208" s="308"/>
      <c r="AE208" s="308"/>
      <c r="AF208" s="308"/>
      <c r="AG208" s="308"/>
      <c r="AH208" s="308"/>
      <c r="AI208" s="308"/>
      <c r="AJ208" s="308"/>
      <c r="AK208" s="43"/>
      <c r="AL208" s="43"/>
      <c r="AM208" s="43"/>
      <c r="AN208" s="43"/>
      <c r="AO208" s="43"/>
      <c r="AP208" s="43"/>
      <c r="AQ208" s="43"/>
      <c r="AR208" s="43"/>
      <c r="AS208" s="43"/>
      <c r="AT208" s="43"/>
      <c r="AU208" s="43"/>
      <c r="AV208" s="43"/>
      <c r="AW208" s="43"/>
      <c r="AX208" s="57"/>
      <c r="AY208" s="57"/>
      <c r="AZ208" s="57"/>
      <c r="BA208" s="57"/>
      <c r="BB208" s="57"/>
      <c r="BC208" s="57"/>
      <c r="BD208" s="57"/>
      <c r="BE208" s="57"/>
      <c r="BF208" s="57"/>
      <c r="BG208" s="57"/>
      <c r="BH208" s="57"/>
      <c r="BI208" s="57"/>
      <c r="BJ208" s="57"/>
      <c r="BK208" s="57"/>
      <c r="BL208" s="57"/>
      <c r="BM208" s="57"/>
      <c r="BN208" s="57"/>
      <c r="BO208" s="57"/>
      <c r="BP208" s="57"/>
      <c r="BQ208" s="57"/>
      <c r="BR208" s="57"/>
      <c r="BS208" s="57"/>
      <c r="BT208" s="54"/>
      <c r="BU208" s="54"/>
      <c r="BV208" s="54"/>
      <c r="BW208" s="10"/>
      <c r="BX208" s="10"/>
      <c r="BY208" s="10"/>
      <c r="BZ208" s="10"/>
      <c r="CA208" s="10"/>
      <c r="CB208" s="10"/>
      <c r="CC208" s="10"/>
      <c r="CD208" s="10"/>
      <c r="CE208" s="10"/>
      <c r="CF208" s="10"/>
      <c r="CG208" s="10"/>
      <c r="CH208" s="10"/>
      <c r="CI208" s="10"/>
      <c r="CJ208" s="10"/>
      <c r="CK208" s="10"/>
      <c r="CL208" s="10"/>
    </row>
    <row r="209" spans="1:124" s="26" customFormat="1" ht="13.5" customHeight="1" x14ac:dyDescent="0.2">
      <c r="A209" s="10"/>
      <c r="B209" s="10"/>
      <c r="C209" s="10"/>
      <c r="D209" s="10"/>
      <c r="E209" s="10"/>
      <c r="F209" s="805" t="s">
        <v>307</v>
      </c>
      <c r="G209" s="805"/>
      <c r="H209" s="805"/>
      <c r="I209" s="805"/>
      <c r="J209" s="805"/>
      <c r="K209" s="805"/>
      <c r="L209" s="805"/>
      <c r="M209" s="805"/>
      <c r="N209" s="805"/>
      <c r="O209" s="805"/>
      <c r="P209" s="805"/>
      <c r="Q209" s="805"/>
      <c r="R209" s="805"/>
      <c r="S209" s="805"/>
      <c r="T209" s="805"/>
      <c r="U209" s="805"/>
      <c r="V209" s="805"/>
      <c r="W209" s="805"/>
      <c r="X209" s="805"/>
      <c r="Y209" s="805"/>
      <c r="Z209" s="805"/>
      <c r="AA209" s="805"/>
      <c r="AB209" s="805"/>
      <c r="AC209" s="805"/>
      <c r="AD209" s="805"/>
      <c r="AE209" s="805"/>
      <c r="AF209" s="805"/>
      <c r="AG209" s="805"/>
      <c r="AH209" s="805"/>
      <c r="AI209" s="309"/>
      <c r="AJ209" s="309"/>
      <c r="AK209" s="766" t="e">
        <f>(Q205+AB205+AJ205+AQ205+BC205)/(BR12+BR13+BR14+BR15+BR16)</f>
        <v>#DIV/0!</v>
      </c>
      <c r="AL209" s="767"/>
      <c r="AM209" s="767"/>
      <c r="AN209" s="767"/>
      <c r="AO209" s="767"/>
      <c r="AP209" s="767"/>
      <c r="AQ209" s="767"/>
      <c r="AR209" s="767"/>
      <c r="AS209" s="767"/>
      <c r="AT209" s="767"/>
      <c r="AU209" s="767"/>
      <c r="AV209" s="767"/>
      <c r="AW209" s="767"/>
      <c r="AX209" s="56"/>
      <c r="AY209" s="56"/>
      <c r="AZ209" s="56"/>
      <c r="BA209" s="56"/>
      <c r="BB209" s="56"/>
      <c r="BC209" s="56"/>
      <c r="BD209" s="56"/>
      <c r="BE209" s="56"/>
      <c r="BF209" s="56"/>
      <c r="BG209" s="56"/>
      <c r="BH209" s="56"/>
      <c r="CI209" s="10"/>
      <c r="CJ209" s="10"/>
      <c r="CK209" s="10"/>
      <c r="CL209" s="10"/>
    </row>
    <row r="210" spans="1:124" s="26" customFormat="1" ht="13.5" customHeight="1" x14ac:dyDescent="0.2">
      <c r="A210" s="324"/>
      <c r="B210" s="324"/>
      <c r="C210" s="324"/>
      <c r="D210" s="324"/>
      <c r="E210" s="324"/>
      <c r="F210" s="806"/>
      <c r="G210" s="806"/>
      <c r="H210" s="806"/>
      <c r="I210" s="806"/>
      <c r="J210" s="806"/>
      <c r="K210" s="806"/>
      <c r="L210" s="806"/>
      <c r="M210" s="806"/>
      <c r="N210" s="806"/>
      <c r="O210" s="806"/>
      <c r="P210" s="806"/>
      <c r="Q210" s="806"/>
      <c r="R210" s="806"/>
      <c r="S210" s="806"/>
      <c r="T210" s="806"/>
      <c r="U210" s="806"/>
      <c r="V210" s="806"/>
      <c r="W210" s="806"/>
      <c r="X210" s="806"/>
      <c r="Y210" s="806"/>
      <c r="Z210" s="806"/>
      <c r="AA210" s="806"/>
      <c r="AB210" s="806"/>
      <c r="AC210" s="806"/>
      <c r="AD210" s="806"/>
      <c r="AE210" s="806"/>
      <c r="AF210" s="806"/>
      <c r="AG210" s="806"/>
      <c r="AH210" s="806"/>
      <c r="AI210" s="309"/>
      <c r="AJ210" s="309"/>
      <c r="AK210" s="320"/>
      <c r="AL210" s="320"/>
      <c r="AM210" s="320"/>
      <c r="AN210" s="320"/>
      <c r="AO210" s="320"/>
      <c r="AP210" s="320"/>
      <c r="AQ210" s="320"/>
      <c r="AR210" s="320"/>
      <c r="AS210" s="320"/>
      <c r="AT210" s="320"/>
      <c r="AU210" s="320"/>
      <c r="AV210" s="320"/>
      <c r="AW210" s="320"/>
      <c r="AX210" s="56"/>
      <c r="AY210" s="56"/>
      <c r="AZ210" s="56"/>
      <c r="BA210" s="56"/>
      <c r="BB210" s="56"/>
      <c r="BC210" s="56"/>
      <c r="BD210" s="56"/>
      <c r="BE210" s="56"/>
      <c r="BF210" s="56"/>
      <c r="BG210" s="56"/>
      <c r="BH210" s="56"/>
      <c r="CI210" s="324"/>
      <c r="CJ210" s="324"/>
      <c r="CK210" s="324"/>
      <c r="CL210" s="324"/>
    </row>
    <row r="211" spans="1:124" s="26" customFormat="1" ht="13.5" customHeight="1" x14ac:dyDescent="0.2">
      <c r="A211" s="324"/>
      <c r="B211" s="324"/>
      <c r="C211" s="324"/>
      <c r="D211" s="324"/>
      <c r="E211" s="324"/>
      <c r="F211" s="321"/>
      <c r="G211" s="321"/>
      <c r="H211" s="321"/>
      <c r="I211" s="321"/>
      <c r="J211" s="321"/>
      <c r="K211" s="321"/>
      <c r="L211" s="321"/>
      <c r="M211" s="321"/>
      <c r="N211" s="321"/>
      <c r="O211" s="321"/>
      <c r="P211" s="321"/>
      <c r="Q211" s="321"/>
      <c r="R211" s="321"/>
      <c r="S211" s="321"/>
      <c r="T211" s="321"/>
      <c r="U211" s="321"/>
      <c r="V211" s="321"/>
      <c r="W211" s="321"/>
      <c r="X211" s="321"/>
      <c r="Y211" s="321"/>
      <c r="Z211" s="321"/>
      <c r="AA211" s="321"/>
      <c r="AB211" s="321"/>
      <c r="AC211" s="321"/>
      <c r="AD211" s="321"/>
      <c r="AE211" s="321"/>
      <c r="AF211" s="321"/>
      <c r="AG211" s="321"/>
      <c r="AH211" s="321"/>
      <c r="AI211" s="309"/>
      <c r="AJ211" s="309"/>
      <c r="AK211" s="320"/>
      <c r="AL211" s="320"/>
      <c r="AM211" s="320"/>
      <c r="AN211" s="320"/>
      <c r="AO211" s="320"/>
      <c r="AP211" s="320"/>
      <c r="AQ211" s="320"/>
      <c r="AR211" s="320"/>
      <c r="AS211" s="320"/>
      <c r="AT211" s="320"/>
      <c r="AU211" s="320"/>
      <c r="AV211" s="320"/>
      <c r="AW211" s="320"/>
      <c r="AX211" s="56"/>
      <c r="AY211" s="56"/>
      <c r="AZ211" s="56"/>
      <c r="BA211" s="56"/>
      <c r="BB211" s="56"/>
      <c r="BC211" s="56"/>
      <c r="BD211" s="56"/>
      <c r="BE211" s="56"/>
      <c r="BF211" s="56"/>
      <c r="BG211" s="56"/>
      <c r="BH211" s="56"/>
      <c r="CI211" s="324"/>
      <c r="CJ211" s="324"/>
      <c r="CK211" s="324"/>
      <c r="CL211" s="324"/>
    </row>
    <row r="212" spans="1:124" s="26" customFormat="1" ht="13.5" customHeight="1" x14ac:dyDescent="0.2">
      <c r="A212" s="324"/>
      <c r="B212" s="324"/>
      <c r="C212" s="324"/>
      <c r="D212" s="324"/>
      <c r="E212" s="324"/>
      <c r="F212" s="807" t="s">
        <v>308</v>
      </c>
      <c r="G212" s="807"/>
      <c r="H212" s="807"/>
      <c r="I212" s="807"/>
      <c r="J212" s="807"/>
      <c r="K212" s="807"/>
      <c r="L212" s="807"/>
      <c r="M212" s="807"/>
      <c r="N212" s="807"/>
      <c r="O212" s="807"/>
      <c r="P212" s="807"/>
      <c r="Q212" s="807"/>
      <c r="R212" s="807"/>
      <c r="S212" s="807"/>
      <c r="T212" s="807"/>
      <c r="U212" s="807"/>
      <c r="V212" s="807"/>
      <c r="W212" s="807"/>
      <c r="X212" s="807"/>
      <c r="Y212" s="807"/>
      <c r="Z212" s="807"/>
      <c r="AA212" s="807"/>
      <c r="AB212" s="807"/>
      <c r="AC212" s="807"/>
      <c r="AD212" s="807"/>
      <c r="AE212" s="321"/>
      <c r="AF212" s="321"/>
      <c r="AG212" s="321"/>
      <c r="AH212" s="321"/>
      <c r="AI212" s="309"/>
      <c r="AJ212" s="309"/>
      <c r="AK212" s="761" t="e">
        <f>(BR12+BR13+BR14+BR15+BR16)/BR20</f>
        <v>#DIV/0!</v>
      </c>
      <c r="AL212" s="762"/>
      <c r="AM212" s="762"/>
      <c r="AN212" s="762"/>
      <c r="AO212" s="762"/>
      <c r="AP212" s="762"/>
      <c r="AQ212" s="762"/>
      <c r="AR212" s="762"/>
      <c r="AS212" s="762"/>
      <c r="AT212" s="762"/>
      <c r="AU212" s="762"/>
      <c r="AV212" s="762"/>
      <c r="AW212" s="600"/>
      <c r="AX212" s="56"/>
      <c r="AY212" s="56"/>
      <c r="AZ212" s="56"/>
      <c r="BA212" s="56"/>
      <c r="BB212" s="56"/>
      <c r="BC212" s="56"/>
      <c r="BD212" s="56"/>
      <c r="BE212" s="56"/>
      <c r="BF212" s="56"/>
      <c r="BG212" s="56"/>
      <c r="BH212" s="56"/>
      <c r="CI212" s="324"/>
      <c r="CJ212" s="324"/>
      <c r="CK212" s="324"/>
      <c r="CL212" s="324"/>
    </row>
    <row r="213" spans="1:124" s="26" customFormat="1" ht="13.5" customHeight="1" x14ac:dyDescent="0.2">
      <c r="A213" s="324"/>
      <c r="B213" s="324"/>
      <c r="C213" s="324"/>
      <c r="D213" s="324"/>
      <c r="E213" s="324"/>
      <c r="F213" s="321"/>
      <c r="G213" s="321"/>
      <c r="H213" s="321"/>
      <c r="I213" s="321"/>
      <c r="J213" s="321"/>
      <c r="K213" s="321"/>
      <c r="L213" s="321"/>
      <c r="M213" s="321"/>
      <c r="N213" s="321"/>
      <c r="O213" s="321"/>
      <c r="P213" s="321"/>
      <c r="Q213" s="321"/>
      <c r="R213" s="321"/>
      <c r="S213" s="321"/>
      <c r="T213" s="321"/>
      <c r="U213" s="321"/>
      <c r="V213" s="321"/>
      <c r="W213" s="321"/>
      <c r="X213" s="321"/>
      <c r="Y213" s="321"/>
      <c r="Z213" s="321"/>
      <c r="AA213" s="321"/>
      <c r="AB213" s="321"/>
      <c r="AC213" s="321"/>
      <c r="AD213" s="321"/>
      <c r="AE213" s="321"/>
      <c r="AF213" s="321"/>
      <c r="AG213" s="321"/>
      <c r="AH213" s="321"/>
      <c r="AI213" s="309"/>
      <c r="AJ213" s="309"/>
      <c r="AK213" s="320"/>
      <c r="AL213" s="320"/>
      <c r="AM213" s="320"/>
      <c r="AN213" s="320"/>
      <c r="AO213" s="320"/>
      <c r="AP213" s="320"/>
      <c r="AQ213" s="320"/>
      <c r="AR213" s="320"/>
      <c r="AS213" s="320"/>
      <c r="AT213" s="320"/>
      <c r="AU213" s="320"/>
      <c r="AV213" s="320"/>
      <c r="AW213" s="320"/>
      <c r="AX213" s="56"/>
      <c r="AY213" s="56"/>
      <c r="AZ213" s="56"/>
      <c r="BA213" s="56"/>
      <c r="BB213" s="56"/>
      <c r="BC213" s="56"/>
      <c r="BD213" s="56"/>
      <c r="BE213" s="56"/>
      <c r="BF213" s="56"/>
      <c r="BG213" s="56"/>
      <c r="BH213" s="56"/>
      <c r="CI213" s="324"/>
      <c r="CJ213" s="324"/>
      <c r="CK213" s="324"/>
      <c r="CL213" s="324"/>
    </row>
    <row r="214" spans="1:124" s="26" customFormat="1" ht="13.5" customHeight="1" x14ac:dyDescent="0.2">
      <c r="A214" s="324"/>
      <c r="B214" s="324"/>
      <c r="C214" s="324"/>
      <c r="D214" s="324"/>
      <c r="E214" s="324"/>
      <c r="F214" s="745" t="s">
        <v>306</v>
      </c>
      <c r="G214" s="746"/>
      <c r="H214" s="746"/>
      <c r="I214" s="746"/>
      <c r="J214" s="746"/>
      <c r="K214" s="746"/>
      <c r="L214" s="746"/>
      <c r="M214" s="746"/>
      <c r="N214" s="746"/>
      <c r="O214" s="746"/>
      <c r="P214" s="746"/>
      <c r="Q214" s="746"/>
      <c r="R214" s="746"/>
      <c r="S214" s="746"/>
      <c r="T214" s="746"/>
      <c r="U214" s="746"/>
      <c r="V214" s="746"/>
      <c r="W214" s="746"/>
      <c r="X214" s="746"/>
      <c r="Y214" s="746"/>
      <c r="Z214" s="746"/>
      <c r="AA214" s="746"/>
      <c r="AB214" s="746"/>
      <c r="AC214" s="746"/>
      <c r="AD214" s="746"/>
      <c r="AE214" s="746"/>
      <c r="AF214" s="746"/>
      <c r="AG214" s="746"/>
      <c r="AH214" s="746"/>
      <c r="AI214" s="746"/>
      <c r="AJ214" s="309"/>
      <c r="AK214" s="737" t="e">
        <f>(Q205+AB205+AJ205+AQ205+BC205)/BX205</f>
        <v>#DIV/0!</v>
      </c>
      <c r="AL214" s="738"/>
      <c r="AM214" s="738"/>
      <c r="AN214" s="738"/>
      <c r="AO214" s="738"/>
      <c r="AP214" s="738"/>
      <c r="AQ214" s="738"/>
      <c r="AR214" s="738"/>
      <c r="AS214" s="738"/>
      <c r="AT214" s="738"/>
      <c r="AU214" s="738"/>
      <c r="AV214" s="738"/>
      <c r="AW214" s="738"/>
      <c r="AX214" s="56"/>
      <c r="AY214" s="56"/>
      <c r="AZ214" s="56"/>
      <c r="BA214" s="56"/>
      <c r="BB214" s="56"/>
      <c r="BC214" s="56"/>
      <c r="BD214" s="56"/>
      <c r="BE214" s="56"/>
      <c r="BF214" s="56"/>
      <c r="BG214" s="56"/>
      <c r="BH214" s="56"/>
      <c r="CI214" s="324"/>
      <c r="CJ214" s="324"/>
      <c r="CK214" s="324"/>
      <c r="CL214" s="324"/>
    </row>
    <row r="215" spans="1:124" s="26" customFormat="1" ht="13.5" customHeight="1" x14ac:dyDescent="0.2">
      <c r="A215" s="324"/>
      <c r="B215" s="324"/>
      <c r="C215" s="324"/>
      <c r="D215" s="324"/>
      <c r="E215" s="324"/>
      <c r="F215" s="746"/>
      <c r="G215" s="746"/>
      <c r="H215" s="746"/>
      <c r="I215" s="746"/>
      <c r="J215" s="746"/>
      <c r="K215" s="746"/>
      <c r="L215" s="746"/>
      <c r="M215" s="746"/>
      <c r="N215" s="746"/>
      <c r="O215" s="746"/>
      <c r="P215" s="746"/>
      <c r="Q215" s="746"/>
      <c r="R215" s="746"/>
      <c r="S215" s="746"/>
      <c r="T215" s="746"/>
      <c r="U215" s="746"/>
      <c r="V215" s="746"/>
      <c r="W215" s="746"/>
      <c r="X215" s="746"/>
      <c r="Y215" s="746"/>
      <c r="Z215" s="746"/>
      <c r="AA215" s="746"/>
      <c r="AB215" s="746"/>
      <c r="AC215" s="746"/>
      <c r="AD215" s="746"/>
      <c r="AE215" s="746"/>
      <c r="AF215" s="746"/>
      <c r="AG215" s="746"/>
      <c r="AH215" s="746"/>
      <c r="AI215" s="746"/>
      <c r="AJ215" s="309"/>
      <c r="AK215" s="320"/>
      <c r="AL215" s="320"/>
      <c r="AM215" s="320"/>
      <c r="AN215" s="320"/>
      <c r="AO215" s="320"/>
      <c r="AP215" s="320"/>
      <c r="AQ215" s="320"/>
      <c r="AR215" s="320"/>
      <c r="AS215" s="320"/>
      <c r="AT215" s="320"/>
      <c r="AU215" s="320"/>
      <c r="AV215" s="320"/>
      <c r="AW215" s="320"/>
      <c r="AX215" s="56"/>
      <c r="AY215" s="56"/>
      <c r="AZ215" s="56"/>
      <c r="BA215" s="56"/>
      <c r="BB215" s="56"/>
      <c r="BC215" s="56"/>
      <c r="BD215" s="56"/>
      <c r="BE215" s="56"/>
      <c r="BF215" s="56"/>
      <c r="BG215" s="56"/>
      <c r="BH215" s="56"/>
      <c r="CI215" s="324"/>
      <c r="CJ215" s="324"/>
      <c r="CK215" s="324"/>
      <c r="CL215" s="324"/>
    </row>
    <row r="216" spans="1:124" ht="9.9499999999999993" customHeight="1" x14ac:dyDescent="0.2">
      <c r="A216" s="34"/>
      <c r="B216" s="34"/>
      <c r="C216" s="34"/>
      <c r="D216" s="34"/>
      <c r="E216" s="34"/>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34"/>
      <c r="AY216" s="34"/>
      <c r="AZ216" s="34"/>
      <c r="BA216" s="34"/>
      <c r="BB216" s="34"/>
      <c r="BC216" s="34"/>
      <c r="BD216" s="34"/>
      <c r="BE216" s="34"/>
      <c r="BF216" s="34"/>
      <c r="BG216" s="34"/>
      <c r="BH216" s="34"/>
      <c r="BI216" s="34"/>
      <c r="BJ216" s="34"/>
      <c r="BK216" s="34"/>
      <c r="BL216" s="34"/>
      <c r="BM216" s="34"/>
      <c r="BN216" s="34"/>
      <c r="BO216" s="34"/>
      <c r="BP216" s="34"/>
      <c r="BQ216" s="34"/>
      <c r="BR216" s="34"/>
      <c r="BS216" s="34"/>
      <c r="BT216" s="34"/>
      <c r="BU216" s="34"/>
      <c r="BV216" s="34"/>
      <c r="BW216" s="34"/>
      <c r="BX216" s="34"/>
      <c r="BY216" s="34"/>
      <c r="BZ216" s="34"/>
      <c r="CA216" s="34"/>
      <c r="CB216" s="34"/>
      <c r="CC216" s="34"/>
      <c r="CD216" s="34"/>
      <c r="CE216" s="34"/>
      <c r="CF216" s="34"/>
      <c r="CG216" s="34"/>
      <c r="CH216" s="34"/>
      <c r="CI216" s="34"/>
      <c r="CJ216" s="34"/>
      <c r="CK216" s="34"/>
      <c r="CL216" s="34"/>
    </row>
    <row r="217" spans="1:124" s="26" customFormat="1" ht="13.5" customHeight="1" x14ac:dyDescent="0.2">
      <c r="A217" s="10"/>
      <c r="B217" s="10"/>
      <c r="C217" s="10"/>
      <c r="D217" s="10"/>
      <c r="E217" s="10"/>
      <c r="F217" s="745" t="s">
        <v>285</v>
      </c>
      <c r="G217" s="746"/>
      <c r="H217" s="746"/>
      <c r="I217" s="746"/>
      <c r="J217" s="746"/>
      <c r="K217" s="746"/>
      <c r="L217" s="746"/>
      <c r="M217" s="746"/>
      <c r="N217" s="746"/>
      <c r="O217" s="746"/>
      <c r="P217" s="746"/>
      <c r="Q217" s="746"/>
      <c r="R217" s="746"/>
      <c r="S217" s="746"/>
      <c r="T217" s="746"/>
      <c r="U217" s="746"/>
      <c r="V217" s="746"/>
      <c r="W217" s="746"/>
      <c r="X217" s="746"/>
      <c r="Y217" s="746"/>
      <c r="Z217" s="746"/>
      <c r="AA217" s="746"/>
      <c r="AB217" s="746"/>
      <c r="AC217" s="746"/>
      <c r="AD217" s="746"/>
      <c r="AE217" s="746"/>
      <c r="AF217" s="746"/>
      <c r="AG217" s="746"/>
      <c r="AH217" s="746"/>
      <c r="AI217" s="746"/>
      <c r="AJ217" s="309"/>
      <c r="AK217" s="737" t="e">
        <f>((Q177+AB177+AJ177+AQ177+BC177+Q178+AB178+AJ178+AQ178+BC178+Q179+AB179+AJ179+AQ179+BC179+Q180+AB180+AJ180+AQ180+BC180+Q182+AB182+AJ182+AQ182+BC182+Q184+AB184+AJ184+AQ184+BC184+Q187+AB187+AJ187+AQ187+BC187+Q188+AB188+AJ188+AQ188+BC188+Q189+AB189+AJ189+AQ189+BC189+Q190+AB190+AJ190+AQ190+BC190+Q191+AB191+Q192+AB192)+(Q202+AB202+AJ202+AQ202+BC202)+(Q203+AB203+AJ203+BC203))/(Q205+AB205+AJ205+AQ205+BC205)</f>
        <v>#DIV/0!</v>
      </c>
      <c r="AL217" s="738"/>
      <c r="AM217" s="738"/>
      <c r="AN217" s="738"/>
      <c r="AO217" s="738"/>
      <c r="AP217" s="738"/>
      <c r="AQ217" s="738"/>
      <c r="AR217" s="738"/>
      <c r="AS217" s="738"/>
      <c r="AT217" s="738"/>
      <c r="AU217" s="738"/>
      <c r="AV217" s="738"/>
      <c r="AW217" s="738"/>
      <c r="AX217" s="56"/>
      <c r="AY217" s="56"/>
      <c r="AZ217" s="56"/>
      <c r="BA217" s="56"/>
      <c r="BB217" s="56"/>
      <c r="BC217" s="56"/>
      <c r="BD217" s="56"/>
      <c r="BE217" s="56"/>
      <c r="BF217" s="56"/>
      <c r="BG217" s="56"/>
      <c r="BH217" s="56"/>
      <c r="CI217" s="10"/>
      <c r="CJ217" s="10"/>
      <c r="CK217" s="10"/>
      <c r="CL217" s="10"/>
    </row>
    <row r="218" spans="1:124" s="26" customFormat="1" ht="13.5" customHeight="1" x14ac:dyDescent="0.2">
      <c r="A218" s="10"/>
      <c r="B218" s="10"/>
      <c r="C218" s="10"/>
      <c r="D218" s="10"/>
      <c r="E218" s="10"/>
      <c r="F218" s="746"/>
      <c r="G218" s="746"/>
      <c r="H218" s="746"/>
      <c r="I218" s="746"/>
      <c r="J218" s="746"/>
      <c r="K218" s="746"/>
      <c r="L218" s="746"/>
      <c r="M218" s="746"/>
      <c r="N218" s="746"/>
      <c r="O218" s="746"/>
      <c r="P218" s="746"/>
      <c r="Q218" s="746"/>
      <c r="R218" s="746"/>
      <c r="S218" s="746"/>
      <c r="T218" s="746"/>
      <c r="U218" s="746"/>
      <c r="V218" s="746"/>
      <c r="W218" s="746"/>
      <c r="X218" s="746"/>
      <c r="Y218" s="746"/>
      <c r="Z218" s="746"/>
      <c r="AA218" s="746"/>
      <c r="AB218" s="746"/>
      <c r="AC218" s="746"/>
      <c r="AD218" s="746"/>
      <c r="AE218" s="746"/>
      <c r="AF218" s="746"/>
      <c r="AG218" s="746"/>
      <c r="AH218" s="746"/>
      <c r="AI218" s="746"/>
      <c r="AJ218" s="309"/>
      <c r="AK218" s="310"/>
      <c r="AL218" s="310"/>
      <c r="AM218" s="310"/>
      <c r="AN218" s="310"/>
      <c r="AO218" s="310"/>
      <c r="AP218" s="310"/>
      <c r="AQ218" s="310"/>
      <c r="AR218" s="310"/>
      <c r="AS218" s="310"/>
      <c r="AT218" s="310"/>
      <c r="AU218" s="310"/>
      <c r="AV218" s="310"/>
      <c r="AW218" s="310"/>
      <c r="AX218" s="56"/>
      <c r="AY218" s="56"/>
      <c r="AZ218" s="56"/>
      <c r="BA218" s="56"/>
      <c r="BB218" s="56"/>
      <c r="BC218" s="56"/>
      <c r="BD218" s="56"/>
      <c r="BE218" s="56"/>
      <c r="BF218" s="56"/>
      <c r="BG218" s="56"/>
      <c r="BH218" s="56"/>
      <c r="CI218" s="10"/>
      <c r="CJ218" s="10"/>
      <c r="CK218" s="10"/>
      <c r="CL218" s="10"/>
    </row>
    <row r="219" spans="1:124" s="26" customFormat="1" ht="13.5" customHeight="1" x14ac:dyDescent="0.2">
      <c r="A219" s="10"/>
      <c r="B219" s="10"/>
      <c r="C219" s="10"/>
      <c r="D219" s="10"/>
      <c r="E219" s="10"/>
      <c r="F219" s="301"/>
      <c r="G219" s="301"/>
      <c r="H219" s="301"/>
      <c r="I219" s="301"/>
      <c r="J219" s="301"/>
      <c r="K219" s="301"/>
      <c r="L219" s="301"/>
      <c r="M219" s="301"/>
      <c r="N219" s="301"/>
      <c r="O219" s="301"/>
      <c r="P219" s="301"/>
      <c r="Q219" s="301"/>
      <c r="R219" s="301"/>
      <c r="S219" s="301"/>
      <c r="T219" s="301"/>
      <c r="U219" s="301"/>
      <c r="V219" s="301"/>
      <c r="W219" s="301"/>
      <c r="X219" s="301"/>
      <c r="Y219" s="301"/>
      <c r="Z219" s="301"/>
      <c r="AA219" s="301"/>
      <c r="AB219" s="301"/>
      <c r="AC219" s="301"/>
      <c r="AD219" s="301"/>
      <c r="AE219" s="301"/>
      <c r="AF219" s="301"/>
      <c r="AG219" s="301"/>
      <c r="AH219" s="301"/>
      <c r="AI219" s="301"/>
      <c r="AJ219" s="309"/>
      <c r="AK219" s="310"/>
      <c r="AL219" s="310"/>
      <c r="AM219" s="310"/>
      <c r="AN219" s="310"/>
      <c r="AO219" s="310"/>
      <c r="AP219" s="310"/>
      <c r="AQ219" s="310"/>
      <c r="AR219" s="310"/>
      <c r="AS219" s="310"/>
      <c r="AT219" s="310"/>
      <c r="AU219" s="310"/>
      <c r="AV219" s="310"/>
      <c r="AW219" s="310"/>
      <c r="AX219" s="56"/>
      <c r="AY219" s="56"/>
      <c r="AZ219" s="56"/>
      <c r="BA219" s="56"/>
      <c r="BB219" s="56"/>
      <c r="BC219" s="56"/>
      <c r="BD219" s="56"/>
      <c r="BE219" s="56"/>
      <c r="BF219" s="56"/>
      <c r="BG219" s="56"/>
      <c r="BH219" s="56"/>
      <c r="BV219" s="750" t="s">
        <v>564</v>
      </c>
      <c r="BW219" s="750"/>
      <c r="BX219" s="750"/>
      <c r="BY219" s="750"/>
      <c r="BZ219" s="750"/>
      <c r="CA219" s="750"/>
      <c r="CB219" s="750"/>
      <c r="CC219" s="750"/>
      <c r="CD219" s="750"/>
      <c r="CE219" s="750"/>
      <c r="CF219" s="750"/>
      <c r="CG219" s="750"/>
      <c r="CH219" s="324"/>
      <c r="CI219" s="10"/>
      <c r="CJ219" s="10"/>
      <c r="CK219" s="10"/>
    </row>
    <row r="220" spans="1:124" s="527" customFormat="1" ht="13.5" customHeight="1" x14ac:dyDescent="0.2">
      <c r="A220" s="741" t="s">
        <v>629</v>
      </c>
      <c r="B220" s="661"/>
      <c r="C220" s="661"/>
      <c r="D220" s="661"/>
      <c r="E220" s="661"/>
      <c r="F220" s="661"/>
      <c r="G220" s="661"/>
      <c r="H220" s="661"/>
      <c r="I220" s="661"/>
      <c r="J220" s="661"/>
      <c r="K220" s="661"/>
      <c r="L220" s="661"/>
      <c r="M220" s="661"/>
      <c r="N220" s="661"/>
      <c r="O220" s="661"/>
      <c r="P220" s="661"/>
      <c r="Q220" s="661"/>
      <c r="R220" s="661"/>
      <c r="S220" s="661"/>
      <c r="T220" s="661"/>
      <c r="U220" s="661"/>
      <c r="V220" s="661"/>
      <c r="W220" s="661"/>
      <c r="X220" s="661"/>
      <c r="Y220" s="661"/>
      <c r="Z220" s="661"/>
      <c r="AA220" s="661"/>
      <c r="AB220" s="661"/>
      <c r="AC220" s="661"/>
      <c r="AD220" s="661"/>
      <c r="AE220" s="661"/>
      <c r="AF220" s="661"/>
      <c r="AG220" s="661"/>
      <c r="AH220" s="661"/>
      <c r="AI220" s="661"/>
      <c r="AJ220" s="661"/>
      <c r="AK220" s="661"/>
      <c r="AL220" s="661"/>
      <c r="AM220" s="661"/>
      <c r="AN220" s="661"/>
      <c r="AO220" s="532"/>
      <c r="AP220" s="532"/>
      <c r="AQ220" s="532"/>
      <c r="AR220" s="532"/>
      <c r="AS220" s="532"/>
      <c r="AT220" s="532"/>
      <c r="AU220" s="532"/>
      <c r="AV220" s="532"/>
      <c r="AW220" s="532"/>
      <c r="AX220" s="532"/>
      <c r="AY220" s="532"/>
      <c r="AZ220" s="532"/>
      <c r="BA220" s="532"/>
      <c r="BB220" s="532"/>
      <c r="BC220" s="532"/>
      <c r="BD220" s="532"/>
      <c r="BE220" s="532"/>
      <c r="BF220" s="532"/>
      <c r="BG220" s="532"/>
      <c r="BH220" s="532"/>
      <c r="BI220" s="532"/>
      <c r="BJ220" s="532"/>
      <c r="BK220" s="532"/>
      <c r="BL220" s="532"/>
      <c r="BM220" s="532"/>
      <c r="BN220" s="532"/>
      <c r="BO220" s="532"/>
      <c r="BP220" s="532"/>
      <c r="BQ220" s="532"/>
      <c r="BR220" s="532"/>
      <c r="BS220" s="532"/>
      <c r="BT220" s="532"/>
      <c r="BU220" s="532"/>
      <c r="BV220" s="750"/>
      <c r="BW220" s="750"/>
      <c r="BX220" s="750"/>
      <c r="BY220" s="750"/>
      <c r="BZ220" s="750"/>
      <c r="CA220" s="750"/>
      <c r="CB220" s="750"/>
      <c r="CC220" s="750"/>
      <c r="CD220" s="750"/>
      <c r="CE220" s="750"/>
      <c r="CF220" s="750"/>
      <c r="CG220" s="750"/>
      <c r="CH220" s="577"/>
    </row>
    <row r="221" spans="1:124" s="318" customFormat="1" ht="13.5" customHeight="1" x14ac:dyDescent="0.2">
      <c r="BD221" s="577"/>
      <c r="BE221" s="577"/>
      <c r="BF221" s="747" t="s">
        <v>304</v>
      </c>
      <c r="BG221" s="747"/>
      <c r="BH221" s="747"/>
      <c r="BI221" s="747"/>
      <c r="BJ221" s="747"/>
      <c r="BK221" s="747"/>
      <c r="BL221" s="747"/>
      <c r="BM221" s="747"/>
      <c r="BN221" s="747"/>
      <c r="BO221" s="747"/>
      <c r="BP221" s="747"/>
      <c r="BQ221" s="747"/>
      <c r="BR221" s="747"/>
      <c r="BS221" s="747"/>
      <c r="BT221" s="747"/>
      <c r="BU221" s="747"/>
      <c r="BV221" s="750"/>
      <c r="BW221" s="750"/>
      <c r="BX221" s="750"/>
      <c r="BY221" s="750"/>
      <c r="BZ221" s="750"/>
      <c r="CA221" s="750"/>
      <c r="CB221" s="750"/>
      <c r="CC221" s="750"/>
      <c r="CD221" s="750"/>
      <c r="CE221" s="750"/>
      <c r="CF221" s="750"/>
      <c r="CG221" s="750"/>
      <c r="CH221" s="579"/>
      <c r="CI221" s="525"/>
      <c r="CJ221" s="525"/>
      <c r="CK221" s="525"/>
      <c r="CL221" s="525"/>
      <c r="CM221" s="525"/>
      <c r="CN221" s="525"/>
      <c r="CO221" s="525"/>
      <c r="CP221" s="525"/>
      <c r="CQ221" s="525"/>
      <c r="CR221" s="525"/>
      <c r="CS221" s="525"/>
      <c r="CT221" s="525"/>
      <c r="CU221" s="525"/>
      <c r="CV221" s="525"/>
      <c r="CW221" s="525"/>
      <c r="CX221" s="525"/>
      <c r="CY221" s="525"/>
      <c r="CZ221" s="525"/>
      <c r="DA221" s="525"/>
      <c r="DB221" s="525"/>
      <c r="DC221" s="525"/>
      <c r="DD221" s="525"/>
      <c r="DE221" s="526"/>
      <c r="DF221" s="526"/>
      <c r="DG221" s="526"/>
      <c r="DH221" s="526"/>
      <c r="DI221" s="526"/>
      <c r="DJ221" s="526"/>
      <c r="DK221" s="526"/>
      <c r="DL221" s="526"/>
      <c r="DM221" s="526"/>
      <c r="DN221" s="512"/>
      <c r="DO221" s="512"/>
      <c r="DP221" s="512"/>
      <c r="DQ221" s="512"/>
      <c r="DR221" s="512"/>
      <c r="DS221" s="512"/>
      <c r="DT221" s="512"/>
    </row>
    <row r="222" spans="1:124" s="26" customFormat="1" ht="13.5" customHeight="1" x14ac:dyDescent="0.2">
      <c r="A222" s="324"/>
      <c r="B222" s="324"/>
      <c r="C222" s="324"/>
      <c r="D222" s="324"/>
      <c r="E222" s="324"/>
      <c r="F222" s="303"/>
      <c r="G222" s="303"/>
      <c r="H222" s="303"/>
      <c r="I222" s="302"/>
      <c r="J222" s="302"/>
      <c r="K222" s="302"/>
      <c r="L222" s="302"/>
      <c r="M222" s="302"/>
      <c r="N222" s="302"/>
      <c r="O222" s="302"/>
      <c r="P222" s="302"/>
      <c r="Q222" s="302"/>
      <c r="R222" s="302"/>
      <c r="S222" s="302"/>
      <c r="T222" s="302"/>
      <c r="U222" s="302"/>
      <c r="V222" s="302"/>
      <c r="W222" s="302"/>
      <c r="X222" s="302"/>
      <c r="Y222" s="302"/>
      <c r="Z222" s="302"/>
      <c r="AA222" s="302"/>
      <c r="AB222" s="302"/>
      <c r="AC222" s="302"/>
      <c r="AD222" s="302"/>
      <c r="AE222" s="302"/>
      <c r="AF222" s="302"/>
      <c r="AG222" s="302"/>
      <c r="AH222" s="302"/>
      <c r="AI222" s="302"/>
      <c r="AJ222" s="302"/>
      <c r="AK222" s="302"/>
      <c r="AL222" s="302"/>
      <c r="AM222" s="302"/>
      <c r="AN222" s="302"/>
      <c r="AO222" s="302"/>
      <c r="AP222" s="748" t="s">
        <v>305</v>
      </c>
      <c r="AQ222" s="749"/>
      <c r="AR222" s="749"/>
      <c r="AS222" s="749"/>
      <c r="AT222" s="749"/>
      <c r="AU222" s="749"/>
      <c r="AV222" s="749"/>
      <c r="AW222" s="749"/>
      <c r="AX222" s="749"/>
      <c r="AY222" s="749"/>
      <c r="AZ222" s="749"/>
      <c r="BA222" s="749"/>
      <c r="BB222" s="749"/>
      <c r="BC222" s="302"/>
      <c r="BD222" s="302"/>
      <c r="BE222" s="302"/>
      <c r="BF222" s="747"/>
      <c r="BG222" s="747"/>
      <c r="BH222" s="747"/>
      <c r="BI222" s="747"/>
      <c r="BJ222" s="747"/>
      <c r="BK222" s="747"/>
      <c r="BL222" s="747"/>
      <c r="BM222" s="747"/>
      <c r="BN222" s="747"/>
      <c r="BO222" s="747"/>
      <c r="BP222" s="747"/>
      <c r="BQ222" s="747"/>
      <c r="BR222" s="747"/>
      <c r="BS222" s="747"/>
      <c r="BT222" s="747"/>
      <c r="BU222" s="747"/>
      <c r="BV222" s="750"/>
      <c r="BW222" s="750"/>
      <c r="BX222" s="750"/>
      <c r="BY222" s="750"/>
      <c r="BZ222" s="750"/>
      <c r="CA222" s="750"/>
      <c r="CB222" s="750"/>
      <c r="CC222" s="750"/>
      <c r="CD222" s="750"/>
      <c r="CE222" s="750"/>
      <c r="CF222" s="750"/>
      <c r="CG222" s="750"/>
      <c r="CH222" s="526"/>
      <c r="CI222" s="526"/>
      <c r="CJ222" s="526"/>
      <c r="CK222" s="526"/>
      <c r="CL222" s="526"/>
      <c r="CM222" s="526"/>
      <c r="CN222" s="526"/>
      <c r="CO222" s="526"/>
      <c r="CP222" s="526"/>
      <c r="CQ222" s="526"/>
      <c r="CR222" s="526"/>
      <c r="CS222" s="526"/>
      <c r="CT222" s="526"/>
      <c r="CU222" s="526"/>
      <c r="CV222" s="526"/>
      <c r="CW222" s="526"/>
      <c r="CX222" s="526"/>
      <c r="CY222" s="526"/>
      <c r="CZ222" s="526"/>
      <c r="DA222" s="526"/>
      <c r="DB222" s="526"/>
      <c r="DC222" s="526"/>
      <c r="DD222" s="526"/>
      <c r="DE222" s="526"/>
      <c r="DF222" s="526"/>
      <c r="DG222" s="526"/>
      <c r="DH222" s="526"/>
      <c r="DI222" s="526"/>
      <c r="DJ222" s="526"/>
      <c r="DK222" s="526"/>
      <c r="DL222" s="526"/>
      <c r="DM222" s="526"/>
      <c r="DN222" s="512"/>
      <c r="DO222" s="512"/>
      <c r="DP222" s="512"/>
      <c r="DQ222" s="512"/>
      <c r="DR222" s="512"/>
      <c r="DS222" s="512"/>
      <c r="DT222" s="512"/>
    </row>
    <row r="223" spans="1:124" s="26" customFormat="1" ht="13.5" customHeight="1" x14ac:dyDescent="0.2">
      <c r="A223" s="324"/>
      <c r="B223" s="324"/>
      <c r="C223" s="324" t="s">
        <v>287</v>
      </c>
      <c r="D223" s="324"/>
      <c r="E223" s="324"/>
      <c r="F223" s="324"/>
      <c r="G223" s="324"/>
      <c r="H223" s="324"/>
      <c r="I223" s="324"/>
      <c r="J223" s="324"/>
      <c r="K223" s="742"/>
      <c r="L223" s="742"/>
      <c r="M223" s="742"/>
      <c r="N223" s="742"/>
      <c r="O223" s="742"/>
      <c r="P223" s="742"/>
      <c r="Q223" s="742"/>
      <c r="R223" s="742"/>
      <c r="S223" s="742"/>
      <c r="T223" s="742"/>
      <c r="U223" s="742"/>
      <c r="V223" s="742"/>
      <c r="W223" s="742"/>
      <c r="X223" s="742"/>
      <c r="Y223" s="742"/>
      <c r="Z223" s="742"/>
      <c r="AA223" s="742"/>
      <c r="AB223" s="742"/>
      <c r="AC223" s="742"/>
      <c r="AD223" s="742"/>
      <c r="AE223" s="742"/>
      <c r="AF223" s="742"/>
      <c r="AG223" s="742"/>
      <c r="AH223" s="742"/>
      <c r="AI223" s="742"/>
      <c r="AP223" s="739">
        <f>S28+S29+AA42+AM156</f>
        <v>0</v>
      </c>
      <c r="AQ223" s="740"/>
      <c r="AR223" s="740"/>
      <c r="AS223" s="740"/>
      <c r="AT223" s="740"/>
      <c r="AU223" s="740"/>
      <c r="AV223" s="740"/>
      <c r="AW223" s="740"/>
      <c r="AX223" s="740"/>
      <c r="AY223" s="740"/>
      <c r="AZ223" s="740"/>
      <c r="BA223" s="740"/>
      <c r="BB223" s="740"/>
      <c r="BC223" s="304"/>
      <c r="BD223" s="304"/>
      <c r="BE223" s="304"/>
      <c r="BF223" s="739">
        <f>Q205+AB205+AJ205+AQ205+BC205</f>
        <v>0</v>
      </c>
      <c r="BG223" s="740"/>
      <c r="BH223" s="740"/>
      <c r="BI223" s="740"/>
      <c r="BJ223" s="740"/>
      <c r="BK223" s="740"/>
      <c r="BL223" s="740"/>
      <c r="BM223" s="740"/>
      <c r="BN223" s="740"/>
      <c r="BO223" s="740"/>
      <c r="BP223" s="740"/>
      <c r="BQ223" s="740"/>
      <c r="BR223" s="740"/>
      <c r="BS223" s="324"/>
      <c r="BV223" s="759">
        <f>AP223-BF223</f>
        <v>0</v>
      </c>
      <c r="BW223" s="760"/>
      <c r="BX223" s="760"/>
      <c r="BY223" s="760"/>
      <c r="BZ223" s="760"/>
      <c r="CA223" s="760"/>
      <c r="CB223" s="760"/>
      <c r="CC223" s="760"/>
      <c r="CD223" s="760"/>
      <c r="CE223" s="760"/>
      <c r="CF223" s="760"/>
      <c r="CG223" s="760"/>
      <c r="CH223" s="578"/>
      <c r="CI223" s="324"/>
      <c r="CJ223" s="324"/>
      <c r="CK223" s="324"/>
    </row>
    <row r="224" spans="1:124" s="26" customFormat="1" ht="13.5" customHeight="1" x14ac:dyDescent="0.2">
      <c r="A224" s="324"/>
      <c r="B224" s="324"/>
      <c r="C224" s="324"/>
      <c r="D224" s="324"/>
      <c r="E224" s="324"/>
      <c r="F224" s="324"/>
      <c r="G224" s="324"/>
      <c r="H224" s="324"/>
      <c r="I224" s="324"/>
      <c r="J224" s="324"/>
      <c r="K224" s="298"/>
      <c r="L224" s="40"/>
      <c r="M224" s="40"/>
      <c r="N224" s="40"/>
      <c r="O224" s="40"/>
      <c r="P224" s="40"/>
      <c r="Q224" s="40"/>
      <c r="R224" s="40"/>
      <c r="S224" s="40"/>
      <c r="T224" s="40"/>
      <c r="U224" s="40"/>
      <c r="V224" s="40"/>
      <c r="W224" s="40"/>
      <c r="X224" s="40"/>
      <c r="Y224" s="40"/>
      <c r="Z224" s="40"/>
      <c r="AA224" s="40"/>
      <c r="AB224" s="40"/>
      <c r="AC224" s="40"/>
      <c r="AD224" s="40"/>
      <c r="AE224" s="40"/>
      <c r="AF224" s="299"/>
      <c r="AG224" s="299"/>
      <c r="AH224" s="299"/>
      <c r="AI224" s="299"/>
      <c r="AJ224" s="299"/>
      <c r="AK224" s="299"/>
      <c r="AL224" s="299"/>
      <c r="AM224" s="299"/>
      <c r="AN224" s="299"/>
      <c r="AO224" s="299"/>
      <c r="AP224" s="308"/>
      <c r="AQ224" s="308"/>
      <c r="AR224" s="308"/>
      <c r="AS224" s="308"/>
      <c r="AT224" s="308"/>
      <c r="AU224" s="308"/>
      <c r="AV224" s="308"/>
      <c r="AW224" s="308"/>
      <c r="AX224" s="308"/>
      <c r="AY224" s="308"/>
      <c r="AZ224" s="308"/>
      <c r="BA224" s="308"/>
      <c r="BB224" s="308"/>
      <c r="BC224" s="305"/>
      <c r="BD224" s="305"/>
      <c r="BE224" s="305"/>
      <c r="BF224" s="305"/>
      <c r="BG224" s="305"/>
      <c r="BH224" s="305"/>
      <c r="BI224" s="305"/>
      <c r="BJ224" s="305"/>
      <c r="BK224" s="305"/>
      <c r="BL224" s="305"/>
      <c r="BM224" s="305"/>
      <c r="BN224" s="305"/>
      <c r="BO224" s="305"/>
      <c r="BP224" s="305"/>
      <c r="BQ224" s="305"/>
      <c r="BR224" s="305"/>
      <c r="BS224" s="305"/>
      <c r="BT224" s="305"/>
      <c r="BU224" s="305"/>
      <c r="BV224" s="305"/>
      <c r="BW224" s="305"/>
      <c r="BX224" s="54"/>
      <c r="BY224" s="54"/>
      <c r="BZ224" s="54"/>
      <c r="CA224" s="324"/>
      <c r="CB224" s="324"/>
      <c r="CC224" s="324"/>
      <c r="CD224" s="324"/>
      <c r="CH224" s="324"/>
      <c r="CI224" s="324"/>
      <c r="CJ224" s="324"/>
      <c r="CK224" s="324"/>
    </row>
    <row r="225" spans="1:90" s="26" customFormat="1" ht="13.5" customHeight="1" x14ac:dyDescent="0.2">
      <c r="A225" s="324"/>
      <c r="B225" s="324"/>
      <c r="C225" s="743" t="s">
        <v>202</v>
      </c>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4"/>
      <c r="AJ225" s="744"/>
      <c r="AK225" s="744"/>
      <c r="AL225" s="744"/>
      <c r="AM225" s="744"/>
      <c r="AN225" s="300"/>
      <c r="AO225" s="300"/>
      <c r="AP225" s="748">
        <f>S30+S31+S32+S33+AA44+AA46+AA48+AJ89+AR121+AA63+AM155</f>
        <v>0</v>
      </c>
      <c r="AQ225" s="749"/>
      <c r="AR225" s="749"/>
      <c r="AS225" s="749"/>
      <c r="AT225" s="749"/>
      <c r="AU225" s="749"/>
      <c r="AV225" s="749"/>
      <c r="AW225" s="749"/>
      <c r="AX225" s="749"/>
      <c r="AY225" s="749"/>
      <c r="AZ225" s="749"/>
      <c r="BA225" s="749"/>
      <c r="BB225" s="749"/>
      <c r="BC225" s="304"/>
      <c r="BD225" s="304"/>
      <c r="BE225" s="304"/>
      <c r="BF225" s="748">
        <f>BO205</f>
        <v>0</v>
      </c>
      <c r="BG225" s="749"/>
      <c r="BH225" s="749"/>
      <c r="BI225" s="749"/>
      <c r="BJ225" s="749"/>
      <c r="BK225" s="749"/>
      <c r="BL225" s="749"/>
      <c r="BM225" s="749"/>
      <c r="BN225" s="749"/>
      <c r="BO225" s="749"/>
      <c r="BP225" s="749"/>
      <c r="BQ225" s="749"/>
      <c r="BR225" s="749"/>
      <c r="BV225" s="759">
        <f>AP225-BF225</f>
        <v>0</v>
      </c>
      <c r="BW225" s="760"/>
      <c r="BX225" s="760"/>
      <c r="BY225" s="760"/>
      <c r="BZ225" s="760"/>
      <c r="CA225" s="760"/>
      <c r="CB225" s="760"/>
      <c r="CC225" s="760"/>
      <c r="CD225" s="760"/>
      <c r="CE225" s="760"/>
      <c r="CF225" s="760"/>
      <c r="CG225" s="760"/>
      <c r="CH225" s="578"/>
      <c r="CI225" s="324"/>
      <c r="CJ225" s="324"/>
      <c r="CK225" s="324"/>
    </row>
    <row r="226" spans="1:90" s="26" customFormat="1" ht="13.5" customHeight="1" x14ac:dyDescent="0.2">
      <c r="A226" s="324"/>
      <c r="B226" s="324"/>
      <c r="D226" s="324"/>
      <c r="E226" s="324"/>
      <c r="F226" s="28"/>
      <c r="G226" s="28"/>
      <c r="H226" s="28"/>
      <c r="I226" s="28"/>
      <c r="J226" s="28"/>
      <c r="K226" s="324"/>
      <c r="L226" s="324"/>
      <c r="M226" s="324"/>
      <c r="N226" s="324"/>
      <c r="O226" s="324"/>
      <c r="P226" s="324"/>
      <c r="Q226" s="324"/>
      <c r="R226" s="324"/>
      <c r="S226" s="324"/>
      <c r="T226" s="324"/>
      <c r="U226" s="324"/>
      <c r="V226" s="324"/>
      <c r="W226" s="324"/>
      <c r="X226" s="324"/>
      <c r="Y226" s="324"/>
      <c r="Z226" s="324"/>
      <c r="AA226" s="324"/>
      <c r="AB226" s="324"/>
      <c r="AC226" s="324"/>
      <c r="AD226" s="324"/>
      <c r="AE226" s="324"/>
      <c r="AF226" s="324"/>
      <c r="AG226" s="324"/>
      <c r="AH226" s="324"/>
      <c r="AI226" s="324"/>
      <c r="AJ226" s="324"/>
      <c r="AK226" s="324"/>
      <c r="AL226" s="324"/>
      <c r="AM226" s="324"/>
      <c r="AN226" s="324"/>
      <c r="AO226" s="324"/>
      <c r="AP226" s="324"/>
      <c r="AQ226" s="324"/>
      <c r="AR226" s="324"/>
      <c r="AS226" s="324"/>
      <c r="AT226" s="324"/>
      <c r="AU226" s="324"/>
      <c r="AV226" s="324"/>
      <c r="AW226" s="324"/>
      <c r="AX226" s="324"/>
      <c r="AY226" s="324"/>
      <c r="AZ226" s="324"/>
      <c r="BA226" s="324"/>
      <c r="BB226" s="324"/>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H226" s="324"/>
      <c r="CI226" s="324"/>
      <c r="CJ226" s="324"/>
      <c r="CK226" s="324"/>
    </row>
    <row r="227" spans="1:90" s="26" customFormat="1" ht="13.5" customHeight="1" x14ac:dyDescent="0.2">
      <c r="A227" s="324"/>
      <c r="B227" s="324"/>
      <c r="C227" s="743" t="s">
        <v>286</v>
      </c>
      <c r="D227" s="744"/>
      <c r="E227" s="744"/>
      <c r="F227" s="744"/>
      <c r="G227" s="744"/>
      <c r="H227" s="744"/>
      <c r="I227" s="744"/>
      <c r="J227" s="744"/>
      <c r="K227" s="744"/>
      <c r="L227" s="744"/>
      <c r="M227" s="744"/>
      <c r="N227" s="744"/>
      <c r="O227" s="744"/>
      <c r="P227" s="744"/>
      <c r="Q227" s="744"/>
      <c r="R227" s="744"/>
      <c r="S227" s="744"/>
      <c r="T227" s="744"/>
      <c r="U227" s="744"/>
      <c r="V227" s="744"/>
      <c r="W227" s="744"/>
      <c r="X227" s="744"/>
      <c r="Y227" s="744"/>
      <c r="Z227" s="744"/>
      <c r="AA227" s="744"/>
      <c r="AB227" s="744"/>
      <c r="AC227" s="744"/>
      <c r="AD227" s="744"/>
      <c r="AE227" s="744"/>
      <c r="AF227" s="744"/>
      <c r="AG227" s="744"/>
      <c r="AH227" s="744"/>
      <c r="AI227" s="744"/>
      <c r="AJ227" s="744"/>
      <c r="AK227" s="744"/>
      <c r="AL227" s="744"/>
      <c r="AM227" s="744"/>
      <c r="AN227" s="300"/>
      <c r="AO227" s="300"/>
      <c r="AP227" s="748">
        <f>Q34+AA50+AJ89+AR121+AA63+AM156+AM155</f>
        <v>0</v>
      </c>
      <c r="AQ227" s="749"/>
      <c r="AR227" s="749"/>
      <c r="AS227" s="749"/>
      <c r="AT227" s="749"/>
      <c r="AU227" s="749"/>
      <c r="AV227" s="749"/>
      <c r="AW227" s="749"/>
      <c r="AX227" s="749"/>
      <c r="AY227" s="749"/>
      <c r="AZ227" s="749"/>
      <c r="BA227" s="749"/>
      <c r="BB227" s="749"/>
      <c r="BC227" s="304"/>
      <c r="BD227" s="304"/>
      <c r="BE227" s="304"/>
      <c r="BF227" s="748">
        <f>BX205</f>
        <v>0</v>
      </c>
      <c r="BG227" s="749"/>
      <c r="BH227" s="749"/>
      <c r="BI227" s="749"/>
      <c r="BJ227" s="749"/>
      <c r="BK227" s="749"/>
      <c r="BL227" s="749"/>
      <c r="BM227" s="749"/>
      <c r="BN227" s="749"/>
      <c r="BO227" s="749"/>
      <c r="BP227" s="749"/>
      <c r="BQ227" s="749"/>
      <c r="BR227" s="749"/>
      <c r="BV227" s="759">
        <f>BF227-AP227</f>
        <v>0</v>
      </c>
      <c r="BW227" s="760"/>
      <c r="BX227" s="760"/>
      <c r="BY227" s="760"/>
      <c r="BZ227" s="760"/>
      <c r="CA227" s="760"/>
      <c r="CB227" s="760"/>
      <c r="CC227" s="760"/>
      <c r="CD227" s="760"/>
      <c r="CE227" s="760"/>
      <c r="CF227" s="760"/>
      <c r="CG227" s="760"/>
      <c r="CH227" s="578"/>
      <c r="CI227" s="324"/>
      <c r="CJ227" s="324"/>
      <c r="CK227" s="324"/>
    </row>
    <row r="228" spans="1:90" s="26" customFormat="1" ht="13.5" customHeight="1" x14ac:dyDescent="0.2">
      <c r="A228" s="324"/>
      <c r="B228" s="324"/>
      <c r="C228" s="319"/>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300"/>
      <c r="AO228" s="300"/>
      <c r="AP228" s="320"/>
      <c r="AQ228" s="320"/>
      <c r="AR228" s="320"/>
      <c r="AS228" s="320"/>
      <c r="AT228" s="320"/>
      <c r="AU228" s="320"/>
      <c r="AV228" s="320"/>
      <c r="AW228" s="320"/>
      <c r="AX228" s="320"/>
      <c r="AY228" s="320"/>
      <c r="AZ228" s="320"/>
      <c r="BA228" s="320"/>
      <c r="BB228" s="320"/>
      <c r="BC228" s="304"/>
      <c r="BD228" s="304"/>
      <c r="BE228" s="304"/>
      <c r="BF228" s="304"/>
      <c r="BG228" s="304"/>
      <c r="BH228" s="304"/>
      <c r="BI228" s="304"/>
      <c r="BJ228" s="304"/>
      <c r="BK228" s="304"/>
      <c r="BL228" s="304"/>
      <c r="BM228" s="304"/>
      <c r="CI228" s="324"/>
      <c r="CJ228" s="324"/>
      <c r="CK228" s="324"/>
      <c r="CL228" s="324"/>
    </row>
    <row r="229" spans="1:90" s="26" customFormat="1" ht="13.5" customHeight="1" x14ac:dyDescent="0.2">
      <c r="A229" s="324"/>
      <c r="B229" s="324"/>
      <c r="C229" s="319"/>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300"/>
      <c r="AO229" s="300"/>
      <c r="AP229" s="320"/>
      <c r="AQ229" s="320"/>
      <c r="AR229" s="320"/>
      <c r="AS229" s="320"/>
      <c r="AT229" s="320"/>
      <c r="AU229" s="320"/>
      <c r="AV229" s="320"/>
      <c r="AW229" s="320"/>
      <c r="AX229" s="320"/>
      <c r="AY229" s="320"/>
      <c r="AZ229" s="320"/>
      <c r="BA229" s="320"/>
      <c r="BB229" s="320"/>
      <c r="BC229" s="304"/>
      <c r="BD229" s="304"/>
      <c r="BE229" s="304"/>
      <c r="BF229" s="304"/>
      <c r="BG229" s="304"/>
      <c r="BH229" s="304"/>
      <c r="BI229" s="304"/>
      <c r="BJ229" s="304"/>
      <c r="BK229" s="304"/>
      <c r="BL229" s="304"/>
      <c r="BM229" s="304"/>
      <c r="CI229" s="324"/>
      <c r="CJ229" s="324"/>
      <c r="CK229" s="324"/>
      <c r="CL229" s="324"/>
    </row>
    <row r="230" spans="1:90" ht="14.25" x14ac:dyDescent="0.2">
      <c r="A230" s="34"/>
      <c r="B230" s="34" t="s">
        <v>271</v>
      </c>
      <c r="C230" s="34"/>
      <c r="D230" s="34"/>
      <c r="E230" s="34"/>
      <c r="CF230" s="34"/>
      <c r="CG230" s="34"/>
      <c r="CH230" s="34"/>
      <c r="CI230" s="34"/>
      <c r="CJ230" s="34"/>
      <c r="CK230" s="34"/>
      <c r="CL230" s="34"/>
    </row>
    <row r="231" spans="1:90" ht="14.25" x14ac:dyDescent="0.2">
      <c r="A231" s="34"/>
      <c r="B231" s="727" t="s">
        <v>272</v>
      </c>
      <c r="C231" s="730"/>
      <c r="D231" s="730"/>
      <c r="E231" s="730"/>
      <c r="F231" s="730"/>
      <c r="G231" s="730"/>
      <c r="H231" s="730"/>
      <c r="I231" s="730"/>
      <c r="J231" s="730"/>
      <c r="K231" s="730"/>
      <c r="L231" s="730"/>
      <c r="M231" s="730"/>
      <c r="N231" s="731"/>
      <c r="O231" s="756"/>
      <c r="P231" s="756"/>
      <c r="Q231" s="756"/>
      <c r="R231" s="756"/>
      <c r="S231" s="756"/>
      <c r="T231" s="756"/>
      <c r="U231" s="756"/>
      <c r="V231" s="756"/>
      <c r="W231" s="756"/>
      <c r="X231" s="756"/>
      <c r="Y231" s="756"/>
      <c r="Z231" s="756"/>
      <c r="AA231" s="756"/>
      <c r="AB231" s="756"/>
      <c r="AC231" s="756"/>
      <c r="AD231" s="756"/>
      <c r="AE231" s="756"/>
      <c r="AF231" s="756"/>
      <c r="AG231" s="756"/>
      <c r="AH231" s="756"/>
      <c r="AI231" s="756"/>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c r="BH231" s="34"/>
      <c r="BI231" s="34"/>
      <c r="BJ231" s="34"/>
      <c r="BK231" s="34"/>
      <c r="BL231" s="34"/>
      <c r="BM231" s="34"/>
      <c r="BN231" s="34"/>
      <c r="BO231" s="34"/>
      <c r="BP231" s="34"/>
      <c r="BQ231" s="34"/>
      <c r="BR231" s="34"/>
      <c r="BS231" s="34"/>
      <c r="BT231" s="34"/>
      <c r="BU231" s="34"/>
      <c r="BV231" s="34"/>
      <c r="BW231" s="34"/>
      <c r="BX231" s="34"/>
      <c r="BY231" s="34"/>
      <c r="BZ231" s="34"/>
      <c r="CA231" s="34"/>
      <c r="CB231" s="34"/>
      <c r="CC231" s="34"/>
      <c r="CD231" s="34"/>
      <c r="CE231" s="34"/>
      <c r="CF231" s="34"/>
      <c r="CG231" s="34"/>
      <c r="CH231" s="34"/>
      <c r="CI231" s="34"/>
      <c r="CJ231" s="34"/>
      <c r="CK231" s="34"/>
      <c r="CL231" s="34"/>
    </row>
    <row r="232" spans="1:90" ht="14.25" x14ac:dyDescent="0.2">
      <c r="A232" s="34"/>
      <c r="B232" s="719" t="s">
        <v>273</v>
      </c>
      <c r="C232" s="720"/>
      <c r="D232" s="720"/>
      <c r="E232" s="720"/>
      <c r="F232" s="720"/>
      <c r="G232" s="720"/>
      <c r="H232" s="720"/>
      <c r="I232" s="720"/>
      <c r="J232" s="720"/>
      <c r="K232" s="720"/>
      <c r="L232" s="720"/>
      <c r="M232" s="720"/>
      <c r="N232" s="721"/>
      <c r="O232" s="701">
        <f>S28</f>
        <v>0</v>
      </c>
      <c r="P232" s="701"/>
      <c r="Q232" s="701"/>
      <c r="R232" s="701"/>
      <c r="S232" s="701"/>
      <c r="T232" s="701"/>
      <c r="U232" s="701"/>
      <c r="V232" s="701"/>
      <c r="W232" s="701"/>
      <c r="X232" s="701"/>
      <c r="Y232" s="701"/>
      <c r="Z232" s="701"/>
      <c r="AA232" s="701"/>
      <c r="AB232" s="701"/>
      <c r="AC232" s="701"/>
      <c r="AD232" s="701"/>
      <c r="AE232" s="701"/>
      <c r="AF232" s="701"/>
      <c r="AG232" s="701"/>
      <c r="AH232" s="701"/>
      <c r="AI232" s="701"/>
      <c r="AJ232" s="34"/>
      <c r="AK232" s="34"/>
      <c r="AL232" s="34"/>
      <c r="AM232" s="34"/>
      <c r="AN232" s="34"/>
      <c r="AO232" s="34"/>
      <c r="AP232" s="34"/>
      <c r="AQ232" s="34"/>
      <c r="AR232" s="34"/>
      <c r="AS232" s="34"/>
      <c r="AT232" s="34"/>
      <c r="AU232" s="34"/>
      <c r="AV232" s="34"/>
      <c r="AW232" s="34"/>
      <c r="AX232" s="34"/>
      <c r="AY232" s="34"/>
      <c r="AZ232" s="34"/>
      <c r="BA232" s="34"/>
      <c r="BB232" s="34"/>
      <c r="BC232" s="34"/>
      <c r="BD232" s="34"/>
      <c r="BE232" s="34"/>
      <c r="BF232" s="34"/>
      <c r="BG232" s="34"/>
      <c r="BH232" s="34"/>
      <c r="BI232" s="34"/>
      <c r="BJ232" s="34"/>
      <c r="BK232" s="34"/>
      <c r="BL232" s="34"/>
      <c r="BM232" s="34"/>
      <c r="BN232" s="34"/>
      <c r="BO232" s="34"/>
      <c r="BP232" s="34"/>
      <c r="BQ232" s="34"/>
      <c r="BR232" s="34"/>
      <c r="BS232" s="34"/>
      <c r="BT232" s="34"/>
      <c r="BU232" s="34"/>
      <c r="BV232" s="34"/>
      <c r="BW232" s="34"/>
      <c r="BX232" s="34"/>
      <c r="BY232" s="34"/>
      <c r="BZ232" s="34"/>
      <c r="CA232" s="34"/>
      <c r="CB232" s="34"/>
      <c r="CC232" s="34"/>
      <c r="CD232" s="34"/>
      <c r="CE232" s="34"/>
      <c r="CF232" s="34"/>
      <c r="CG232" s="34"/>
      <c r="CH232" s="34"/>
      <c r="CI232" s="34"/>
      <c r="CJ232" s="34"/>
      <c r="CK232" s="34"/>
      <c r="CL232" s="34"/>
    </row>
    <row r="233" spans="1:90" ht="14.25" x14ac:dyDescent="0.2">
      <c r="A233" s="34"/>
      <c r="B233" s="722"/>
      <c r="C233" s="723"/>
      <c r="D233" s="723"/>
      <c r="E233" s="723"/>
      <c r="F233" s="723"/>
      <c r="G233" s="723"/>
      <c r="H233" s="723"/>
      <c r="I233" s="723"/>
      <c r="J233" s="723"/>
      <c r="K233" s="723"/>
      <c r="L233" s="723"/>
      <c r="M233" s="723"/>
      <c r="N233" s="724"/>
      <c r="O233" s="701"/>
      <c r="P233" s="701"/>
      <c r="Q233" s="701"/>
      <c r="R233" s="701"/>
      <c r="S233" s="701"/>
      <c r="T233" s="701"/>
      <c r="U233" s="701"/>
      <c r="V233" s="701"/>
      <c r="W233" s="701"/>
      <c r="X233" s="701"/>
      <c r="Y233" s="701"/>
      <c r="Z233" s="701"/>
      <c r="AA233" s="701"/>
      <c r="AB233" s="701"/>
      <c r="AC233" s="701"/>
      <c r="AD233" s="701"/>
      <c r="AE233" s="701"/>
      <c r="AF233" s="701"/>
      <c r="AG233" s="701"/>
      <c r="AH233" s="701"/>
      <c r="AI233" s="701"/>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c r="BF233" s="34"/>
      <c r="BG233" s="34"/>
      <c r="BH233" s="34"/>
      <c r="BI233" s="34"/>
      <c r="BJ233" s="34"/>
      <c r="BK233" s="34"/>
      <c r="BL233" s="34"/>
      <c r="BM233" s="34"/>
      <c r="BN233" s="34"/>
      <c r="BO233" s="34"/>
      <c r="BP233" s="34"/>
      <c r="BQ233" s="34"/>
      <c r="BR233" s="34"/>
      <c r="BS233" s="34"/>
      <c r="BT233" s="34"/>
      <c r="BU233" s="34"/>
      <c r="BV233" s="34"/>
      <c r="BW233" s="34"/>
      <c r="BX233" s="34"/>
      <c r="BY233" s="34"/>
      <c r="BZ233" s="34"/>
      <c r="CA233" s="34"/>
      <c r="CB233" s="34"/>
      <c r="CC233" s="34"/>
      <c r="CD233" s="34"/>
      <c r="CE233" s="34"/>
      <c r="CF233" s="34"/>
      <c r="CG233" s="34"/>
      <c r="CH233" s="34"/>
      <c r="CI233" s="34"/>
      <c r="CJ233" s="34"/>
      <c r="CK233" s="34"/>
      <c r="CL233" s="34"/>
    </row>
    <row r="234" spans="1:90" ht="14.25" x14ac:dyDescent="0.2">
      <c r="A234" s="34"/>
      <c r="B234" s="700" t="s">
        <v>274</v>
      </c>
      <c r="C234" s="700"/>
      <c r="D234" s="700"/>
      <c r="E234" s="700"/>
      <c r="F234" s="700"/>
      <c r="G234" s="700"/>
      <c r="H234" s="700"/>
      <c r="I234" s="700"/>
      <c r="J234" s="700"/>
      <c r="K234" s="700"/>
      <c r="L234" s="700"/>
      <c r="M234" s="700"/>
      <c r="N234" s="700"/>
      <c r="O234" s="701">
        <f>AA42</f>
        <v>0</v>
      </c>
      <c r="P234" s="701"/>
      <c r="Q234" s="701"/>
      <c r="R234" s="701"/>
      <c r="S234" s="701"/>
      <c r="T234" s="701"/>
      <c r="U234" s="701"/>
      <c r="V234" s="701"/>
      <c r="W234" s="701"/>
      <c r="X234" s="701"/>
      <c r="Y234" s="701"/>
      <c r="Z234" s="701"/>
      <c r="AA234" s="701"/>
      <c r="AB234" s="701"/>
      <c r="AC234" s="701"/>
      <c r="AD234" s="701"/>
      <c r="AE234" s="701"/>
      <c r="AF234" s="701"/>
      <c r="AG234" s="701"/>
      <c r="AH234" s="701"/>
      <c r="AI234" s="701"/>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c r="BH234" s="34"/>
      <c r="BI234" s="34"/>
      <c r="BJ234" s="34"/>
      <c r="BK234" s="34"/>
      <c r="BL234" s="34"/>
      <c r="BM234" s="34"/>
      <c r="BN234" s="34"/>
      <c r="BO234" s="34"/>
      <c r="BP234" s="34"/>
      <c r="BQ234" s="34"/>
      <c r="BR234" s="34"/>
      <c r="BS234" s="34"/>
      <c r="BT234" s="34"/>
      <c r="BU234" s="34"/>
      <c r="BV234" s="34"/>
      <c r="BW234" s="34"/>
      <c r="BX234" s="34"/>
      <c r="BY234" s="34"/>
      <c r="BZ234" s="34"/>
      <c r="CA234" s="34"/>
      <c r="CB234" s="34"/>
      <c r="CC234" s="34"/>
      <c r="CD234" s="34"/>
      <c r="CE234" s="34"/>
      <c r="CF234" s="34"/>
      <c r="CG234" s="34"/>
      <c r="CH234" s="34"/>
      <c r="CI234" s="34"/>
      <c r="CJ234" s="34"/>
      <c r="CK234" s="34"/>
      <c r="CL234" s="34"/>
    </row>
    <row r="235" spans="1:90" x14ac:dyDescent="0.2">
      <c r="B235" s="700"/>
      <c r="C235" s="700"/>
      <c r="D235" s="700"/>
      <c r="E235" s="700"/>
      <c r="F235" s="700"/>
      <c r="G235" s="700"/>
      <c r="H235" s="700"/>
      <c r="I235" s="700"/>
      <c r="J235" s="700"/>
      <c r="K235" s="700"/>
      <c r="L235" s="700"/>
      <c r="M235" s="700"/>
      <c r="N235" s="700"/>
      <c r="O235" s="701"/>
      <c r="P235" s="701"/>
      <c r="Q235" s="701"/>
      <c r="R235" s="701"/>
      <c r="S235" s="701"/>
      <c r="T235" s="701"/>
      <c r="U235" s="701"/>
      <c r="V235" s="701"/>
      <c r="W235" s="701"/>
      <c r="X235" s="701"/>
      <c r="Y235" s="701"/>
      <c r="Z235" s="701"/>
      <c r="AA235" s="701"/>
      <c r="AB235" s="701"/>
      <c r="AC235" s="701"/>
      <c r="AD235" s="701"/>
      <c r="AE235" s="701"/>
      <c r="AF235" s="701"/>
      <c r="AG235" s="701"/>
      <c r="AH235" s="701"/>
      <c r="AI235" s="701"/>
    </row>
    <row r="236" spans="1:90" x14ac:dyDescent="0.2">
      <c r="B236" s="700" t="s">
        <v>275</v>
      </c>
      <c r="C236" s="700"/>
      <c r="D236" s="700"/>
      <c r="E236" s="700"/>
      <c r="F236" s="700"/>
      <c r="G236" s="700"/>
      <c r="H236" s="700"/>
      <c r="I236" s="700"/>
      <c r="J236" s="700"/>
      <c r="K236" s="700"/>
      <c r="L236" s="700"/>
      <c r="M236" s="700"/>
      <c r="N236" s="700"/>
      <c r="O236" s="701">
        <f>S29</f>
        <v>0</v>
      </c>
      <c r="P236" s="701"/>
      <c r="Q236" s="701"/>
      <c r="R236" s="701"/>
      <c r="S236" s="701"/>
      <c r="T236" s="701"/>
      <c r="U236" s="701"/>
      <c r="V236" s="701"/>
      <c r="W236" s="701"/>
      <c r="X236" s="701"/>
      <c r="Y236" s="701"/>
      <c r="Z236" s="701"/>
      <c r="AA236" s="701"/>
      <c r="AB236" s="701"/>
      <c r="AC236" s="701"/>
      <c r="AD236" s="701"/>
      <c r="AE236" s="701"/>
      <c r="AF236" s="701"/>
      <c r="AG236" s="701"/>
      <c r="AH236" s="701"/>
      <c r="AI236" s="701"/>
    </row>
    <row r="237" spans="1:90" x14ac:dyDescent="0.2">
      <c r="B237" s="700"/>
      <c r="C237" s="700"/>
      <c r="D237" s="700"/>
      <c r="E237" s="700"/>
      <c r="F237" s="700"/>
      <c r="G237" s="700"/>
      <c r="H237" s="700"/>
      <c r="I237" s="700"/>
      <c r="J237" s="700"/>
      <c r="K237" s="700"/>
      <c r="L237" s="700"/>
      <c r="M237" s="700"/>
      <c r="N237" s="700"/>
      <c r="O237" s="701"/>
      <c r="P237" s="701"/>
      <c r="Q237" s="701"/>
      <c r="R237" s="701"/>
      <c r="S237" s="701"/>
      <c r="T237" s="701"/>
      <c r="U237" s="701"/>
      <c r="V237" s="701"/>
      <c r="W237" s="701"/>
      <c r="X237" s="701"/>
      <c r="Y237" s="701"/>
      <c r="Z237" s="701"/>
      <c r="AA237" s="701"/>
      <c r="AB237" s="701"/>
      <c r="AC237" s="701"/>
      <c r="AD237" s="701"/>
      <c r="AE237" s="701"/>
      <c r="AF237" s="701"/>
      <c r="AG237" s="701"/>
      <c r="AH237" s="701"/>
      <c r="AI237" s="701"/>
    </row>
    <row r="238" spans="1:90" x14ac:dyDescent="0.2">
      <c r="B238" s="700" t="s">
        <v>290</v>
      </c>
      <c r="C238" s="700"/>
      <c r="D238" s="700"/>
      <c r="E238" s="700"/>
      <c r="F238" s="700"/>
      <c r="G238" s="700"/>
      <c r="H238" s="700"/>
      <c r="I238" s="700"/>
      <c r="J238" s="700"/>
      <c r="K238" s="700"/>
      <c r="L238" s="700"/>
      <c r="M238" s="700"/>
      <c r="N238" s="700"/>
      <c r="O238" s="701">
        <f>AM156</f>
        <v>0</v>
      </c>
      <c r="P238" s="701"/>
      <c r="Q238" s="701"/>
      <c r="R238" s="701"/>
      <c r="S238" s="701"/>
      <c r="T238" s="701"/>
      <c r="U238" s="701"/>
      <c r="V238" s="701"/>
      <c r="W238" s="701"/>
      <c r="X238" s="701"/>
      <c r="Y238" s="701"/>
      <c r="Z238" s="701"/>
      <c r="AA238" s="701"/>
      <c r="AB238" s="701"/>
      <c r="AC238" s="701"/>
      <c r="AD238" s="701"/>
      <c r="AE238" s="701"/>
      <c r="AF238" s="701"/>
      <c r="AG238" s="701"/>
      <c r="AH238" s="701"/>
      <c r="AI238" s="701"/>
    </row>
    <row r="239" spans="1:90" x14ac:dyDescent="0.2">
      <c r="B239" s="700"/>
      <c r="C239" s="700"/>
      <c r="D239" s="700"/>
      <c r="E239" s="700"/>
      <c r="F239" s="700"/>
      <c r="G239" s="700"/>
      <c r="H239" s="700"/>
      <c r="I239" s="700"/>
      <c r="J239" s="700"/>
      <c r="K239" s="700"/>
      <c r="L239" s="700"/>
      <c r="M239" s="700"/>
      <c r="N239" s="700"/>
      <c r="O239" s="701"/>
      <c r="P239" s="701"/>
      <c r="Q239" s="701"/>
      <c r="R239" s="701"/>
      <c r="S239" s="701"/>
      <c r="T239" s="701"/>
      <c r="U239" s="701"/>
      <c r="V239" s="701"/>
      <c r="W239" s="701"/>
      <c r="X239" s="701"/>
      <c r="Y239" s="701"/>
      <c r="Z239" s="701"/>
      <c r="AA239" s="701"/>
      <c r="AB239" s="701"/>
      <c r="AC239" s="701"/>
      <c r="AD239" s="701"/>
      <c r="AE239" s="701"/>
      <c r="AF239" s="701"/>
      <c r="AG239" s="701"/>
      <c r="AH239" s="701"/>
      <c r="AI239" s="701"/>
    </row>
    <row r="240" spans="1:90" x14ac:dyDescent="0.2">
      <c r="B240" s="710" t="s">
        <v>148</v>
      </c>
      <c r="C240" s="754"/>
      <c r="D240" s="754"/>
      <c r="E240" s="754"/>
      <c r="F240" s="754"/>
      <c r="G240" s="754"/>
      <c r="H240" s="754"/>
      <c r="I240" s="754"/>
      <c r="J240" s="754"/>
      <c r="K240" s="754"/>
      <c r="L240" s="754"/>
      <c r="M240" s="754"/>
      <c r="N240" s="755"/>
      <c r="O240" s="757">
        <f>O232+O234+O236+O238</f>
        <v>0</v>
      </c>
      <c r="P240" s="757"/>
      <c r="Q240" s="757"/>
      <c r="R240" s="757"/>
      <c r="S240" s="757"/>
      <c r="T240" s="757"/>
      <c r="U240" s="757"/>
      <c r="V240" s="757"/>
      <c r="W240" s="757"/>
      <c r="X240" s="757"/>
      <c r="Y240" s="757"/>
      <c r="Z240" s="757"/>
      <c r="AA240" s="757"/>
      <c r="AB240" s="757"/>
      <c r="AC240" s="757"/>
      <c r="AD240" s="757"/>
      <c r="AE240" s="757"/>
      <c r="AF240" s="757"/>
      <c r="AG240" s="757"/>
      <c r="AH240" s="757"/>
      <c r="AI240" s="758"/>
    </row>
    <row r="242" spans="2:35" ht="14.25" x14ac:dyDescent="0.2">
      <c r="B242" s="34" t="s">
        <v>276</v>
      </c>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row>
    <row r="243" spans="2:35" x14ac:dyDescent="0.2">
      <c r="B243" s="727" t="s">
        <v>272</v>
      </c>
      <c r="C243" s="728"/>
      <c r="D243" s="728"/>
      <c r="E243" s="728"/>
      <c r="F243" s="728"/>
      <c r="G243" s="728"/>
      <c r="H243" s="728"/>
      <c r="I243" s="728"/>
      <c r="J243" s="728"/>
      <c r="K243" s="728"/>
      <c r="L243" s="728"/>
      <c r="M243" s="728"/>
      <c r="N243" s="728"/>
      <c r="O243" s="728"/>
      <c r="P243" s="729"/>
      <c r="Q243" s="74"/>
      <c r="R243" s="74"/>
      <c r="S243" s="708"/>
      <c r="T243" s="709"/>
      <c r="U243" s="709"/>
      <c r="V243" s="709"/>
      <c r="W243" s="709"/>
      <c r="X243" s="709"/>
      <c r="Y243" s="709"/>
      <c r="Z243" s="709"/>
      <c r="AA243" s="709"/>
      <c r="AB243" s="709"/>
      <c r="AC243" s="709"/>
      <c r="AD243" s="709"/>
      <c r="AE243" s="709"/>
      <c r="AF243" s="709"/>
      <c r="AG243" s="709"/>
      <c r="AH243" s="709"/>
      <c r="AI243" s="709"/>
    </row>
    <row r="244" spans="2:35" x14ac:dyDescent="0.2">
      <c r="B244" s="700" t="s">
        <v>257</v>
      </c>
      <c r="C244" s="725"/>
      <c r="D244" s="725"/>
      <c r="E244" s="725"/>
      <c r="F244" s="725"/>
      <c r="G244" s="725"/>
      <c r="H244" s="725"/>
      <c r="I244" s="725"/>
      <c r="J244" s="725"/>
      <c r="K244" s="725"/>
      <c r="L244" s="725"/>
      <c r="M244" s="725"/>
      <c r="N244" s="725"/>
      <c r="O244" s="725"/>
      <c r="P244" s="725"/>
      <c r="Q244" s="291"/>
      <c r="R244" s="291"/>
      <c r="S244" s="701">
        <f>AA44</f>
        <v>0</v>
      </c>
      <c r="T244" s="726"/>
      <c r="U244" s="726"/>
      <c r="V244" s="726"/>
      <c r="W244" s="726"/>
      <c r="X244" s="726"/>
      <c r="Y244" s="726"/>
      <c r="Z244" s="726"/>
      <c r="AA244" s="726"/>
      <c r="AB244" s="726"/>
      <c r="AC244" s="726"/>
      <c r="AD244" s="726"/>
      <c r="AE244" s="726"/>
      <c r="AF244" s="726"/>
      <c r="AG244" s="726"/>
      <c r="AH244" s="726"/>
      <c r="AI244" s="726"/>
    </row>
    <row r="245" spans="2:35" x14ac:dyDescent="0.2">
      <c r="B245" s="725"/>
      <c r="C245" s="725"/>
      <c r="D245" s="725"/>
      <c r="E245" s="725"/>
      <c r="F245" s="725"/>
      <c r="G245" s="725"/>
      <c r="H245" s="725"/>
      <c r="I245" s="725"/>
      <c r="J245" s="725"/>
      <c r="K245" s="725"/>
      <c r="L245" s="725"/>
      <c r="M245" s="725"/>
      <c r="N245" s="725"/>
      <c r="O245" s="725"/>
      <c r="P245" s="725"/>
      <c r="Q245" s="291"/>
      <c r="R245" s="291"/>
      <c r="S245" s="726"/>
      <c r="T245" s="726"/>
      <c r="U245" s="726"/>
      <c r="V245" s="726"/>
      <c r="W245" s="726"/>
      <c r="X245" s="726"/>
      <c r="Y245" s="726"/>
      <c r="Z245" s="726"/>
      <c r="AA245" s="726"/>
      <c r="AB245" s="726"/>
      <c r="AC245" s="726"/>
      <c r="AD245" s="726"/>
      <c r="AE245" s="726"/>
      <c r="AF245" s="726"/>
      <c r="AG245" s="726"/>
      <c r="AH245" s="726"/>
      <c r="AI245" s="726"/>
    </row>
    <row r="246" spans="2:35" x14ac:dyDescent="0.2">
      <c r="B246" s="700" t="s">
        <v>259</v>
      </c>
      <c r="C246" s="725"/>
      <c r="D246" s="725"/>
      <c r="E246" s="725"/>
      <c r="F246" s="725"/>
      <c r="G246" s="725"/>
      <c r="H246" s="725"/>
      <c r="I246" s="725"/>
      <c r="J246" s="725"/>
      <c r="K246" s="725"/>
      <c r="L246" s="725"/>
      <c r="M246" s="725"/>
      <c r="N246" s="725"/>
      <c r="O246" s="725"/>
      <c r="P246" s="725"/>
      <c r="Q246" s="292"/>
      <c r="R246" s="292"/>
      <c r="S246" s="701">
        <f>AA46</f>
        <v>0</v>
      </c>
      <c r="T246" s="726"/>
      <c r="U246" s="726"/>
      <c r="V246" s="726"/>
      <c r="W246" s="726"/>
      <c r="X246" s="726"/>
      <c r="Y246" s="726"/>
      <c r="Z246" s="726"/>
      <c r="AA246" s="726"/>
      <c r="AB246" s="726"/>
      <c r="AC246" s="726"/>
      <c r="AD246" s="726"/>
      <c r="AE246" s="726"/>
      <c r="AF246" s="726"/>
      <c r="AG246" s="726"/>
      <c r="AH246" s="726"/>
      <c r="AI246" s="726"/>
    </row>
    <row r="247" spans="2:35" x14ac:dyDescent="0.2">
      <c r="B247" s="725"/>
      <c r="C247" s="725"/>
      <c r="D247" s="725"/>
      <c r="E247" s="725"/>
      <c r="F247" s="725"/>
      <c r="G247" s="725"/>
      <c r="H247" s="725"/>
      <c r="I247" s="725"/>
      <c r="J247" s="725"/>
      <c r="K247" s="725"/>
      <c r="L247" s="725"/>
      <c r="M247" s="725"/>
      <c r="N247" s="725"/>
      <c r="O247" s="725"/>
      <c r="P247" s="725"/>
      <c r="Q247" s="292"/>
      <c r="R247" s="292"/>
      <c r="S247" s="726"/>
      <c r="T247" s="726"/>
      <c r="U247" s="726"/>
      <c r="V247" s="726"/>
      <c r="W247" s="726"/>
      <c r="X247" s="726"/>
      <c r="Y247" s="726"/>
      <c r="Z247" s="726"/>
      <c r="AA247" s="726"/>
      <c r="AB247" s="726"/>
      <c r="AC247" s="726"/>
      <c r="AD247" s="726"/>
      <c r="AE247" s="726"/>
      <c r="AF247" s="726"/>
      <c r="AG247" s="726"/>
      <c r="AH247" s="726"/>
      <c r="AI247" s="726"/>
    </row>
    <row r="248" spans="2:35" x14ac:dyDescent="0.2">
      <c r="B248" s="700" t="s">
        <v>277</v>
      </c>
      <c r="C248" s="725"/>
      <c r="D248" s="725"/>
      <c r="E248" s="725"/>
      <c r="F248" s="725"/>
      <c r="G248" s="725"/>
      <c r="H248" s="725"/>
      <c r="I248" s="725"/>
      <c r="J248" s="725"/>
      <c r="K248" s="725"/>
      <c r="L248" s="725"/>
      <c r="M248" s="725"/>
      <c r="N248" s="725"/>
      <c r="O248" s="725"/>
      <c r="P248" s="725"/>
      <c r="Q248" s="292"/>
      <c r="R248" s="292"/>
      <c r="S248" s="701">
        <f>AA59</f>
        <v>0</v>
      </c>
      <c r="T248" s="726"/>
      <c r="U248" s="726"/>
      <c r="V248" s="726"/>
      <c r="W248" s="726"/>
      <c r="X248" s="726"/>
      <c r="Y248" s="726"/>
      <c r="Z248" s="726"/>
      <c r="AA248" s="726"/>
      <c r="AB248" s="726"/>
      <c r="AC248" s="726"/>
      <c r="AD248" s="726"/>
      <c r="AE248" s="726"/>
      <c r="AF248" s="726"/>
      <c r="AG248" s="726"/>
      <c r="AH248" s="726"/>
      <c r="AI248" s="726"/>
    </row>
    <row r="249" spans="2:35" x14ac:dyDescent="0.2">
      <c r="B249" s="725"/>
      <c r="C249" s="725"/>
      <c r="D249" s="725"/>
      <c r="E249" s="725"/>
      <c r="F249" s="725"/>
      <c r="G249" s="725"/>
      <c r="H249" s="725"/>
      <c r="I249" s="725"/>
      <c r="J249" s="725"/>
      <c r="K249" s="725"/>
      <c r="L249" s="725"/>
      <c r="M249" s="725"/>
      <c r="N249" s="725"/>
      <c r="O249" s="725"/>
      <c r="P249" s="725"/>
      <c r="Q249" s="292"/>
      <c r="R249" s="292"/>
      <c r="S249" s="726"/>
      <c r="T249" s="726"/>
      <c r="U249" s="726"/>
      <c r="V249" s="726"/>
      <c r="W249" s="726"/>
      <c r="X249" s="726"/>
      <c r="Y249" s="726"/>
      <c r="Z249" s="726"/>
      <c r="AA249" s="726"/>
      <c r="AB249" s="726"/>
      <c r="AC249" s="726"/>
      <c r="AD249" s="726"/>
      <c r="AE249" s="726"/>
      <c r="AF249" s="726"/>
      <c r="AG249" s="726"/>
      <c r="AH249" s="726"/>
      <c r="AI249" s="726"/>
    </row>
    <row r="250" spans="2:35" x14ac:dyDescent="0.2">
      <c r="B250" s="710" t="s">
        <v>148</v>
      </c>
      <c r="C250" s="809"/>
      <c r="D250" s="809"/>
      <c r="E250" s="809"/>
      <c r="F250" s="809"/>
      <c r="G250" s="809"/>
      <c r="H250" s="809"/>
      <c r="I250" s="809"/>
      <c r="J250" s="809"/>
      <c r="K250" s="809"/>
      <c r="L250" s="809"/>
      <c r="M250" s="809"/>
      <c r="N250" s="809"/>
      <c r="O250" s="809"/>
      <c r="P250" s="810"/>
      <c r="Q250" s="290"/>
      <c r="R250" s="290"/>
      <c r="S250" s="708">
        <f>S244+S246+S248</f>
        <v>0</v>
      </c>
      <c r="T250" s="709"/>
      <c r="U250" s="709"/>
      <c r="V250" s="709"/>
      <c r="W250" s="709"/>
      <c r="X250" s="709"/>
      <c r="Y250" s="709"/>
      <c r="Z250" s="709"/>
      <c r="AA250" s="709"/>
      <c r="AB250" s="709"/>
      <c r="AC250" s="709"/>
      <c r="AD250" s="709"/>
      <c r="AE250" s="709"/>
      <c r="AF250" s="709"/>
      <c r="AG250" s="709"/>
      <c r="AH250" s="709"/>
      <c r="AI250" s="709"/>
    </row>
    <row r="252" spans="2:35" ht="14.25" x14ac:dyDescent="0.2">
      <c r="B252" s="34" t="s">
        <v>278</v>
      </c>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row>
    <row r="253" spans="2:35" x14ac:dyDescent="0.2">
      <c r="B253" s="727" t="s">
        <v>272</v>
      </c>
      <c r="C253" s="730"/>
      <c r="D253" s="730"/>
      <c r="E253" s="730"/>
      <c r="F253" s="730"/>
      <c r="G253" s="730"/>
      <c r="H253" s="730"/>
      <c r="I253" s="730"/>
      <c r="J253" s="730"/>
      <c r="K253" s="730"/>
      <c r="L253" s="730"/>
      <c r="M253" s="730"/>
      <c r="N253" s="731"/>
      <c r="O253" s="751"/>
      <c r="P253" s="752"/>
      <c r="Q253" s="752"/>
      <c r="R253" s="752"/>
      <c r="S253" s="752"/>
      <c r="T253" s="752"/>
      <c r="U253" s="752"/>
      <c r="V253" s="752"/>
      <c r="W253" s="752"/>
      <c r="X253" s="752"/>
      <c r="Y253" s="752"/>
      <c r="Z253" s="752"/>
      <c r="AA253" s="752"/>
      <c r="AB253" s="752"/>
      <c r="AC253" s="752"/>
      <c r="AD253" s="752"/>
      <c r="AE253" s="752"/>
      <c r="AF253" s="752"/>
      <c r="AG253" s="752"/>
      <c r="AH253" s="752"/>
      <c r="AI253" s="753"/>
    </row>
    <row r="254" spans="2:35" x14ac:dyDescent="0.2">
      <c r="B254" s="719" t="s">
        <v>280</v>
      </c>
      <c r="C254" s="720"/>
      <c r="D254" s="720"/>
      <c r="E254" s="720"/>
      <c r="F254" s="720"/>
      <c r="G254" s="720"/>
      <c r="H254" s="720"/>
      <c r="I254" s="720"/>
      <c r="J254" s="720"/>
      <c r="K254" s="720"/>
      <c r="L254" s="720"/>
      <c r="M254" s="720"/>
      <c r="N254" s="721"/>
      <c r="O254" s="690">
        <f>S30+S31+S32+S33</f>
        <v>0</v>
      </c>
      <c r="P254" s="691"/>
      <c r="Q254" s="691"/>
      <c r="R254" s="691"/>
      <c r="S254" s="691"/>
      <c r="T254" s="691"/>
      <c r="U254" s="691"/>
      <c r="V254" s="691"/>
      <c r="W254" s="691"/>
      <c r="X254" s="691"/>
      <c r="Y254" s="691"/>
      <c r="Z254" s="691"/>
      <c r="AA254" s="691"/>
      <c r="AB254" s="691"/>
      <c r="AC254" s="691"/>
      <c r="AD254" s="691"/>
      <c r="AE254" s="691"/>
      <c r="AF254" s="691"/>
      <c r="AG254" s="691"/>
      <c r="AH254" s="691"/>
      <c r="AI254" s="692"/>
    </row>
    <row r="255" spans="2:35" x14ac:dyDescent="0.2">
      <c r="B255" s="722"/>
      <c r="C255" s="723"/>
      <c r="D255" s="723"/>
      <c r="E255" s="723"/>
      <c r="F255" s="723"/>
      <c r="G255" s="723"/>
      <c r="H255" s="723"/>
      <c r="I255" s="723"/>
      <c r="J255" s="723"/>
      <c r="K255" s="723"/>
      <c r="L255" s="723"/>
      <c r="M255" s="723"/>
      <c r="N255" s="724"/>
      <c r="O255" s="693"/>
      <c r="P255" s="694"/>
      <c r="Q255" s="694"/>
      <c r="R255" s="694"/>
      <c r="S255" s="694"/>
      <c r="T255" s="694"/>
      <c r="U255" s="694"/>
      <c r="V255" s="694"/>
      <c r="W255" s="694"/>
      <c r="X255" s="694"/>
      <c r="Y255" s="694"/>
      <c r="Z255" s="694"/>
      <c r="AA255" s="694"/>
      <c r="AB255" s="694"/>
      <c r="AC255" s="694"/>
      <c r="AD255" s="694"/>
      <c r="AE255" s="694"/>
      <c r="AF255" s="694"/>
      <c r="AG255" s="694"/>
      <c r="AH255" s="694"/>
      <c r="AI255" s="695"/>
    </row>
    <row r="256" spans="2:35" x14ac:dyDescent="0.2">
      <c r="B256" s="684" t="s">
        <v>279</v>
      </c>
      <c r="C256" s="685"/>
      <c r="D256" s="685"/>
      <c r="E256" s="685"/>
      <c r="F256" s="685"/>
      <c r="G256" s="685"/>
      <c r="H256" s="685"/>
      <c r="I256" s="685"/>
      <c r="J256" s="685"/>
      <c r="K256" s="685"/>
      <c r="L256" s="685"/>
      <c r="M256" s="685"/>
      <c r="N256" s="686"/>
      <c r="O256" s="690">
        <f>AJ89+AM155+AA610</f>
        <v>0</v>
      </c>
      <c r="P256" s="691"/>
      <c r="Q256" s="691"/>
      <c r="R256" s="691"/>
      <c r="S256" s="691"/>
      <c r="T256" s="691"/>
      <c r="U256" s="691"/>
      <c r="V256" s="691"/>
      <c r="W256" s="691"/>
      <c r="X256" s="691"/>
      <c r="Y256" s="691"/>
      <c r="Z256" s="691"/>
      <c r="AA256" s="691"/>
      <c r="AB256" s="691"/>
      <c r="AC256" s="691"/>
      <c r="AD256" s="691"/>
      <c r="AE256" s="691"/>
      <c r="AF256" s="691"/>
      <c r="AG256" s="691"/>
      <c r="AH256" s="691"/>
      <c r="AI256" s="692"/>
    </row>
    <row r="257" spans="2:35" x14ac:dyDescent="0.2">
      <c r="B257" s="687"/>
      <c r="C257" s="688"/>
      <c r="D257" s="688"/>
      <c r="E257" s="688"/>
      <c r="F257" s="688"/>
      <c r="G257" s="688"/>
      <c r="H257" s="688"/>
      <c r="I257" s="688"/>
      <c r="J257" s="688"/>
      <c r="K257" s="688"/>
      <c r="L257" s="688"/>
      <c r="M257" s="688"/>
      <c r="N257" s="689"/>
      <c r="O257" s="693"/>
      <c r="P257" s="694"/>
      <c r="Q257" s="694"/>
      <c r="R257" s="694"/>
      <c r="S257" s="694"/>
      <c r="T257" s="694"/>
      <c r="U257" s="694"/>
      <c r="V257" s="694"/>
      <c r="W257" s="694"/>
      <c r="X257" s="694"/>
      <c r="Y257" s="694"/>
      <c r="Z257" s="694"/>
      <c r="AA257" s="694"/>
      <c r="AB257" s="694"/>
      <c r="AC257" s="694"/>
      <c r="AD257" s="694"/>
      <c r="AE257" s="694"/>
      <c r="AF257" s="694"/>
      <c r="AG257" s="694"/>
      <c r="AH257" s="694"/>
      <c r="AI257" s="695"/>
    </row>
    <row r="258" spans="2:35" x14ac:dyDescent="0.2">
      <c r="B258" s="719" t="s">
        <v>264</v>
      </c>
      <c r="C258" s="720"/>
      <c r="D258" s="720"/>
      <c r="E258" s="720"/>
      <c r="F258" s="720"/>
      <c r="G258" s="720"/>
      <c r="H258" s="720"/>
      <c r="I258" s="720"/>
      <c r="J258" s="720"/>
      <c r="K258" s="720"/>
      <c r="L258" s="720"/>
      <c r="M258" s="720"/>
      <c r="N258" s="721"/>
      <c r="O258" s="690">
        <f>AA48</f>
        <v>0</v>
      </c>
      <c r="P258" s="691"/>
      <c r="Q258" s="691"/>
      <c r="R258" s="691"/>
      <c r="S258" s="691"/>
      <c r="T258" s="691"/>
      <c r="U258" s="691"/>
      <c r="V258" s="691"/>
      <c r="W258" s="691"/>
      <c r="X258" s="691"/>
      <c r="Y258" s="691"/>
      <c r="Z258" s="691"/>
      <c r="AA258" s="691"/>
      <c r="AB258" s="691"/>
      <c r="AC258" s="691"/>
      <c r="AD258" s="691"/>
      <c r="AE258" s="691"/>
      <c r="AF258" s="691"/>
      <c r="AG258" s="691"/>
      <c r="AH258" s="691"/>
      <c r="AI258" s="692"/>
    </row>
    <row r="259" spans="2:35" x14ac:dyDescent="0.2">
      <c r="B259" s="722"/>
      <c r="C259" s="723"/>
      <c r="D259" s="723"/>
      <c r="E259" s="723"/>
      <c r="F259" s="723"/>
      <c r="G259" s="723"/>
      <c r="H259" s="723"/>
      <c r="I259" s="723"/>
      <c r="J259" s="723"/>
      <c r="K259" s="723"/>
      <c r="L259" s="723"/>
      <c r="M259" s="723"/>
      <c r="N259" s="724"/>
      <c r="O259" s="693"/>
      <c r="P259" s="694"/>
      <c r="Q259" s="694"/>
      <c r="R259" s="694"/>
      <c r="S259" s="694"/>
      <c r="T259" s="694"/>
      <c r="U259" s="694"/>
      <c r="V259" s="694"/>
      <c r="W259" s="694"/>
      <c r="X259" s="694"/>
      <c r="Y259" s="694"/>
      <c r="Z259" s="694"/>
      <c r="AA259" s="694"/>
      <c r="AB259" s="694"/>
      <c r="AC259" s="694"/>
      <c r="AD259" s="694"/>
      <c r="AE259" s="694"/>
      <c r="AF259" s="694"/>
      <c r="AG259" s="694"/>
      <c r="AH259" s="694"/>
      <c r="AI259" s="695"/>
    </row>
    <row r="260" spans="2:35" x14ac:dyDescent="0.2">
      <c r="B260" s="710" t="s">
        <v>148</v>
      </c>
      <c r="C260" s="754"/>
      <c r="D260" s="754"/>
      <c r="E260" s="754"/>
      <c r="F260" s="754"/>
      <c r="G260" s="754"/>
      <c r="H260" s="754"/>
      <c r="I260" s="754"/>
      <c r="J260" s="754"/>
      <c r="K260" s="754"/>
      <c r="L260" s="754"/>
      <c r="M260" s="754"/>
      <c r="N260" s="755"/>
      <c r="O260" s="699">
        <f>O254+O256+O258</f>
        <v>0</v>
      </c>
      <c r="P260" s="757"/>
      <c r="Q260" s="757"/>
      <c r="R260" s="757"/>
      <c r="S260" s="757"/>
      <c r="T260" s="757"/>
      <c r="U260" s="757"/>
      <c r="V260" s="757"/>
      <c r="W260" s="757"/>
      <c r="X260" s="757"/>
      <c r="Y260" s="757"/>
      <c r="Z260" s="757"/>
      <c r="AA260" s="757"/>
      <c r="AB260" s="757"/>
      <c r="AC260" s="757"/>
      <c r="AD260" s="757"/>
      <c r="AE260" s="757"/>
      <c r="AF260" s="757"/>
      <c r="AG260" s="757"/>
      <c r="AH260" s="757"/>
      <c r="AI260" s="758"/>
    </row>
    <row r="262" spans="2:35" ht="14.25" x14ac:dyDescent="0.2">
      <c r="B262" s="34" t="s">
        <v>169</v>
      </c>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row>
    <row r="263" spans="2:35" ht="9.9499999999999993" customHeight="1" x14ac:dyDescent="0.2">
      <c r="B263" s="732" t="s">
        <v>272</v>
      </c>
      <c r="C263" s="712"/>
      <c r="D263" s="712"/>
      <c r="E263" s="712"/>
      <c r="F263" s="712"/>
      <c r="G263" s="712"/>
      <c r="H263" s="712"/>
      <c r="I263" s="712"/>
      <c r="J263" s="712"/>
      <c r="K263" s="712"/>
      <c r="L263" s="712"/>
      <c r="M263" s="712"/>
      <c r="N263" s="712"/>
      <c r="O263" s="712"/>
      <c r="P263" s="712"/>
      <c r="Q263" s="712"/>
      <c r="R263" s="712"/>
      <c r="S263" s="712"/>
      <c r="T263" s="712"/>
      <c r="U263" s="712"/>
      <c r="V263" s="712"/>
      <c r="W263" s="712"/>
      <c r="X263" s="712"/>
      <c r="Y263" s="712"/>
      <c r="Z263" s="733"/>
      <c r="AA263" s="702"/>
      <c r="AB263" s="703"/>
      <c r="AC263" s="703"/>
      <c r="AD263" s="703"/>
      <c r="AE263" s="703"/>
      <c r="AF263" s="703"/>
      <c r="AG263" s="703"/>
      <c r="AH263" s="703"/>
      <c r="AI263" s="704"/>
    </row>
    <row r="264" spans="2:35" ht="9.9499999999999993" customHeight="1" x14ac:dyDescent="0.2">
      <c r="B264" s="734"/>
      <c r="C264" s="735"/>
      <c r="D264" s="735"/>
      <c r="E264" s="735"/>
      <c r="F264" s="735"/>
      <c r="G264" s="735"/>
      <c r="H264" s="735"/>
      <c r="I264" s="735"/>
      <c r="J264" s="735"/>
      <c r="K264" s="735"/>
      <c r="L264" s="735"/>
      <c r="M264" s="735"/>
      <c r="N264" s="735"/>
      <c r="O264" s="735"/>
      <c r="P264" s="735"/>
      <c r="Q264" s="735"/>
      <c r="R264" s="735"/>
      <c r="S264" s="735"/>
      <c r="T264" s="735"/>
      <c r="U264" s="735"/>
      <c r="V264" s="735"/>
      <c r="W264" s="735"/>
      <c r="X264" s="735"/>
      <c r="Y264" s="735"/>
      <c r="Z264" s="736"/>
      <c r="AA264" s="705"/>
      <c r="AB264" s="706"/>
      <c r="AC264" s="706"/>
      <c r="AD264" s="706"/>
      <c r="AE264" s="706"/>
      <c r="AF264" s="706"/>
      <c r="AG264" s="706"/>
      <c r="AH264" s="706"/>
      <c r="AI264" s="707"/>
    </row>
    <row r="265" spans="2:35" x14ac:dyDescent="0.2">
      <c r="B265" s="684" t="s">
        <v>261</v>
      </c>
      <c r="C265" s="712"/>
      <c r="D265" s="712"/>
      <c r="E265" s="712"/>
      <c r="F265" s="712"/>
      <c r="G265" s="712"/>
      <c r="H265" s="712"/>
      <c r="I265" s="712"/>
      <c r="J265" s="712"/>
      <c r="K265" s="712"/>
      <c r="L265" s="712"/>
      <c r="M265" s="712"/>
      <c r="N265" s="712"/>
      <c r="O265" s="712"/>
      <c r="P265" s="712"/>
      <c r="Q265" s="712"/>
      <c r="R265" s="712"/>
      <c r="S265" s="712"/>
      <c r="T265" s="712"/>
      <c r="U265" s="712"/>
      <c r="V265" s="712"/>
      <c r="W265" s="712"/>
      <c r="X265" s="712"/>
      <c r="Y265" s="712"/>
      <c r="Z265" s="712"/>
      <c r="AA265" s="696">
        <f>AA57</f>
        <v>0</v>
      </c>
      <c r="AB265" s="697"/>
      <c r="AC265" s="697"/>
      <c r="AD265" s="697"/>
      <c r="AE265" s="697"/>
      <c r="AF265" s="697"/>
      <c r="AG265" s="697"/>
      <c r="AH265" s="697"/>
      <c r="AI265" s="698"/>
    </row>
    <row r="266" spans="2:35" x14ac:dyDescent="0.2">
      <c r="B266" s="710" t="s">
        <v>148</v>
      </c>
      <c r="C266" s="711"/>
      <c r="D266" s="711"/>
      <c r="E266" s="711"/>
      <c r="F266" s="711"/>
      <c r="G266" s="711"/>
      <c r="H266" s="711"/>
      <c r="I266" s="711"/>
      <c r="J266" s="711"/>
      <c r="K266" s="711"/>
      <c r="L266" s="711"/>
      <c r="M266" s="711"/>
      <c r="N266" s="711"/>
      <c r="O266" s="711"/>
      <c r="P266" s="711"/>
      <c r="Q266" s="711"/>
      <c r="R266" s="711"/>
      <c r="S266" s="711"/>
      <c r="T266" s="711"/>
      <c r="U266" s="711"/>
      <c r="V266" s="711"/>
      <c r="W266" s="711"/>
      <c r="X266" s="711"/>
      <c r="Y266" s="711"/>
      <c r="Z266" s="711"/>
      <c r="AA266" s="699">
        <f>AA265</f>
        <v>0</v>
      </c>
      <c r="AB266" s="697"/>
      <c r="AC266" s="697"/>
      <c r="AD266" s="697"/>
      <c r="AE266" s="697"/>
      <c r="AF266" s="697"/>
      <c r="AG266" s="697"/>
      <c r="AH266" s="697"/>
      <c r="AI266" s="698"/>
    </row>
    <row r="268" spans="2:35" ht="14.25" x14ac:dyDescent="0.2">
      <c r="B268" s="34" t="s">
        <v>288</v>
      </c>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row>
    <row r="269" spans="2:35" x14ac:dyDescent="0.2">
      <c r="B269" s="727" t="s">
        <v>272</v>
      </c>
      <c r="C269" s="730"/>
      <c r="D269" s="730"/>
      <c r="E269" s="730"/>
      <c r="F269" s="730"/>
      <c r="G269" s="730"/>
      <c r="H269" s="730"/>
      <c r="I269" s="730"/>
      <c r="J269" s="730"/>
      <c r="K269" s="730"/>
      <c r="L269" s="730"/>
      <c r="M269" s="730"/>
      <c r="N269" s="731"/>
      <c r="O269" s="751"/>
      <c r="P269" s="752"/>
      <c r="Q269" s="752"/>
      <c r="R269" s="752"/>
      <c r="S269" s="752"/>
      <c r="T269" s="752"/>
      <c r="U269" s="752"/>
      <c r="V269" s="752"/>
      <c r="W269" s="752"/>
      <c r="X269" s="752"/>
      <c r="Y269" s="752"/>
      <c r="Z269" s="752"/>
      <c r="AA269" s="752"/>
      <c r="AB269" s="752"/>
      <c r="AC269" s="752"/>
      <c r="AD269" s="752"/>
      <c r="AE269" s="752"/>
      <c r="AF269" s="752"/>
      <c r="AG269" s="752"/>
      <c r="AH269" s="752"/>
      <c r="AI269" s="753"/>
    </row>
    <row r="270" spans="2:35" ht="12.75" customHeight="1" x14ac:dyDescent="0.2">
      <c r="B270" s="719" t="s">
        <v>83</v>
      </c>
      <c r="C270" s="720"/>
      <c r="D270" s="720"/>
      <c r="E270" s="720"/>
      <c r="F270" s="720"/>
      <c r="G270" s="720"/>
      <c r="H270" s="720"/>
      <c r="I270" s="720"/>
      <c r="J270" s="720"/>
      <c r="K270" s="720"/>
      <c r="L270" s="720"/>
      <c r="M270" s="720"/>
      <c r="N270" s="721"/>
      <c r="O270" s="690">
        <f>O240</f>
        <v>0</v>
      </c>
      <c r="P270" s="691"/>
      <c r="Q270" s="691"/>
      <c r="R270" s="691"/>
      <c r="S270" s="691"/>
      <c r="T270" s="691"/>
      <c r="U270" s="691"/>
      <c r="V270" s="691"/>
      <c r="W270" s="691"/>
      <c r="X270" s="691"/>
      <c r="Y270" s="691"/>
      <c r="Z270" s="691"/>
      <c r="AA270" s="691"/>
      <c r="AB270" s="691"/>
      <c r="AC270" s="691"/>
      <c r="AD270" s="691"/>
      <c r="AE270" s="691"/>
      <c r="AF270" s="691"/>
      <c r="AG270" s="691"/>
      <c r="AH270" s="691"/>
      <c r="AI270" s="692"/>
    </row>
    <row r="271" spans="2:35" x14ac:dyDescent="0.2">
      <c r="B271" s="722"/>
      <c r="C271" s="723"/>
      <c r="D271" s="723"/>
      <c r="E271" s="723"/>
      <c r="F271" s="723"/>
      <c r="G271" s="723"/>
      <c r="H271" s="723"/>
      <c r="I271" s="723"/>
      <c r="J271" s="723"/>
      <c r="K271" s="723"/>
      <c r="L271" s="723"/>
      <c r="M271" s="723"/>
      <c r="N271" s="724"/>
      <c r="O271" s="693"/>
      <c r="P271" s="694"/>
      <c r="Q271" s="694"/>
      <c r="R271" s="694"/>
      <c r="S271" s="694"/>
      <c r="T271" s="694"/>
      <c r="U271" s="694"/>
      <c r="V271" s="694"/>
      <c r="W271" s="694"/>
      <c r="X271" s="694"/>
      <c r="Y271" s="694"/>
      <c r="Z271" s="694"/>
      <c r="AA271" s="694"/>
      <c r="AB271" s="694"/>
      <c r="AC271" s="694"/>
      <c r="AD271" s="694"/>
      <c r="AE271" s="694"/>
      <c r="AF271" s="694"/>
      <c r="AG271" s="694"/>
      <c r="AH271" s="694"/>
      <c r="AI271" s="695"/>
    </row>
    <row r="272" spans="2:35" ht="9.9499999999999993" customHeight="1" x14ac:dyDescent="0.2">
      <c r="B272" s="713" t="s">
        <v>289</v>
      </c>
      <c r="C272" s="714"/>
      <c r="D272" s="714"/>
      <c r="E272" s="714"/>
      <c r="F272" s="714"/>
      <c r="G272" s="714"/>
      <c r="H272" s="714"/>
      <c r="I272" s="714"/>
      <c r="J272" s="714"/>
      <c r="K272" s="714"/>
      <c r="L272" s="714"/>
      <c r="M272" s="714"/>
      <c r="N272" s="715"/>
      <c r="O272" s="690">
        <f>O240+S250+O260+AA266</f>
        <v>0</v>
      </c>
      <c r="P272" s="691"/>
      <c r="Q272" s="691"/>
      <c r="R272" s="691"/>
      <c r="S272" s="691"/>
      <c r="T272" s="691"/>
      <c r="U272" s="691"/>
      <c r="V272" s="691"/>
      <c r="W272" s="691"/>
      <c r="X272" s="691"/>
      <c r="Y272" s="691"/>
      <c r="Z272" s="691"/>
      <c r="AA272" s="691"/>
      <c r="AB272" s="691"/>
      <c r="AC272" s="691"/>
      <c r="AD272" s="691"/>
      <c r="AE272" s="691"/>
      <c r="AF272" s="691"/>
      <c r="AG272" s="691"/>
      <c r="AH272" s="691"/>
      <c r="AI272" s="692"/>
    </row>
    <row r="273" spans="2:35" ht="9.9499999999999993" customHeight="1" x14ac:dyDescent="0.2">
      <c r="B273" s="716"/>
      <c r="C273" s="717"/>
      <c r="D273" s="717"/>
      <c r="E273" s="717"/>
      <c r="F273" s="717"/>
      <c r="G273" s="717"/>
      <c r="H273" s="717"/>
      <c r="I273" s="717"/>
      <c r="J273" s="717"/>
      <c r="K273" s="717"/>
      <c r="L273" s="717"/>
      <c r="M273" s="717"/>
      <c r="N273" s="718"/>
      <c r="O273" s="693"/>
      <c r="P273" s="694"/>
      <c r="Q273" s="694"/>
      <c r="R273" s="694"/>
      <c r="S273" s="694"/>
      <c r="T273" s="694"/>
      <c r="U273" s="694"/>
      <c r="V273" s="694"/>
      <c r="W273" s="694"/>
      <c r="X273" s="694"/>
      <c r="Y273" s="694"/>
      <c r="Z273" s="694"/>
      <c r="AA273" s="694"/>
      <c r="AB273" s="694"/>
      <c r="AC273" s="694"/>
      <c r="AD273" s="694"/>
      <c r="AE273" s="694"/>
      <c r="AF273" s="694"/>
      <c r="AG273" s="694"/>
      <c r="AH273" s="694"/>
      <c r="AI273" s="695"/>
    </row>
    <row r="274" spans="2:35" ht="9.9499999999999993" customHeight="1" x14ac:dyDescent="0.2">
      <c r="B274" s="49"/>
      <c r="C274" s="49"/>
      <c r="D274" s="49"/>
      <c r="E274" s="49"/>
      <c r="F274" s="49"/>
      <c r="G274" s="49"/>
      <c r="H274" s="49"/>
      <c r="I274" s="49"/>
      <c r="J274" s="49"/>
      <c r="K274" s="49"/>
      <c r="L274" s="49"/>
      <c r="M274" s="49"/>
      <c r="N274" s="49"/>
      <c r="O274" s="593"/>
      <c r="P274" s="593"/>
      <c r="Q274" s="593"/>
      <c r="R274" s="593"/>
      <c r="S274" s="593"/>
      <c r="T274" s="593"/>
      <c r="U274" s="593"/>
      <c r="V274" s="593"/>
      <c r="W274" s="593"/>
      <c r="X274" s="593"/>
      <c r="Y274" s="593"/>
      <c r="Z274" s="593"/>
      <c r="AA274" s="593"/>
      <c r="AB274" s="593"/>
      <c r="AC274" s="593"/>
      <c r="AD274" s="593"/>
      <c r="AE274" s="593"/>
      <c r="AF274" s="593"/>
      <c r="AG274" s="593"/>
      <c r="AH274" s="593"/>
      <c r="AI274" s="593"/>
    </row>
    <row r="275" spans="2:35" ht="14.25" x14ac:dyDescent="0.2">
      <c r="B275" s="34" t="s">
        <v>292</v>
      </c>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row>
    <row r="276" spans="2:35" x14ac:dyDescent="0.2">
      <c r="B276" s="727" t="s">
        <v>272</v>
      </c>
      <c r="C276" s="730"/>
      <c r="D276" s="730"/>
      <c r="E276" s="730"/>
      <c r="F276" s="730"/>
      <c r="G276" s="730"/>
      <c r="H276" s="730"/>
      <c r="I276" s="730"/>
      <c r="J276" s="730"/>
      <c r="K276" s="730"/>
      <c r="L276" s="730"/>
      <c r="M276" s="730"/>
      <c r="N276" s="731"/>
      <c r="O276" s="751"/>
      <c r="P276" s="752"/>
      <c r="Q276" s="752"/>
      <c r="R276" s="752"/>
      <c r="S276" s="752"/>
      <c r="T276" s="752"/>
      <c r="U276" s="752"/>
      <c r="V276" s="752"/>
      <c r="W276" s="752"/>
      <c r="X276" s="752"/>
      <c r="Y276" s="752"/>
      <c r="Z276" s="752"/>
      <c r="AA276" s="752"/>
      <c r="AB276" s="752"/>
      <c r="AC276" s="752"/>
      <c r="AD276" s="752"/>
      <c r="AE276" s="752"/>
      <c r="AF276" s="752"/>
      <c r="AG276" s="752"/>
      <c r="AH276" s="752"/>
      <c r="AI276" s="753"/>
    </row>
    <row r="277" spans="2:35" x14ac:dyDescent="0.2">
      <c r="B277" s="719" t="s">
        <v>170</v>
      </c>
      <c r="C277" s="720"/>
      <c r="D277" s="720"/>
      <c r="E277" s="720"/>
      <c r="F277" s="720"/>
      <c r="G277" s="720"/>
      <c r="H277" s="720"/>
      <c r="I277" s="720"/>
      <c r="J277" s="720"/>
      <c r="K277" s="720"/>
      <c r="L277" s="720"/>
      <c r="M277" s="720"/>
      <c r="N277" s="721"/>
      <c r="O277" s="690">
        <f>AM157</f>
        <v>0</v>
      </c>
      <c r="P277" s="691"/>
      <c r="Q277" s="691"/>
      <c r="R277" s="691"/>
      <c r="S277" s="691"/>
      <c r="T277" s="691"/>
      <c r="U277" s="691"/>
      <c r="V277" s="691"/>
      <c r="W277" s="691"/>
      <c r="X277" s="691"/>
      <c r="Y277" s="691"/>
      <c r="Z277" s="691"/>
      <c r="AA277" s="691"/>
      <c r="AB277" s="691"/>
      <c r="AC277" s="691"/>
      <c r="AD277" s="691"/>
      <c r="AE277" s="691"/>
      <c r="AF277" s="691"/>
      <c r="AG277" s="691"/>
      <c r="AH277" s="691"/>
      <c r="AI277" s="692"/>
    </row>
    <row r="278" spans="2:35" x14ac:dyDescent="0.2">
      <c r="B278" s="722"/>
      <c r="C278" s="723"/>
      <c r="D278" s="723"/>
      <c r="E278" s="723"/>
      <c r="F278" s="723"/>
      <c r="G278" s="723"/>
      <c r="H278" s="723"/>
      <c r="I278" s="723"/>
      <c r="J278" s="723"/>
      <c r="K278" s="723"/>
      <c r="L278" s="723"/>
      <c r="M278" s="723"/>
      <c r="N278" s="724"/>
      <c r="O278" s="693"/>
      <c r="P278" s="694"/>
      <c r="Q278" s="694"/>
      <c r="R278" s="694"/>
      <c r="S278" s="694"/>
      <c r="T278" s="694"/>
      <c r="U278" s="694"/>
      <c r="V278" s="694"/>
      <c r="W278" s="694"/>
      <c r="X278" s="694"/>
      <c r="Y278" s="694"/>
      <c r="Z278" s="694"/>
      <c r="AA278" s="694"/>
      <c r="AB278" s="694"/>
      <c r="AC278" s="694"/>
      <c r="AD278" s="694"/>
      <c r="AE278" s="694"/>
      <c r="AF278" s="694"/>
      <c r="AG278" s="694"/>
      <c r="AH278" s="694"/>
      <c r="AI278" s="695"/>
    </row>
    <row r="279" spans="2:35" x14ac:dyDescent="0.2">
      <c r="B279" s="684" t="s">
        <v>289</v>
      </c>
      <c r="C279" s="685"/>
      <c r="D279" s="685"/>
      <c r="E279" s="685"/>
      <c r="F279" s="685"/>
      <c r="G279" s="685"/>
      <c r="H279" s="685"/>
      <c r="I279" s="685"/>
      <c r="J279" s="685"/>
      <c r="K279" s="685"/>
      <c r="L279" s="685"/>
      <c r="M279" s="685"/>
      <c r="N279" s="686"/>
      <c r="O279" s="690">
        <f>O272</f>
        <v>0</v>
      </c>
      <c r="P279" s="691"/>
      <c r="Q279" s="691"/>
      <c r="R279" s="691"/>
      <c r="S279" s="691"/>
      <c r="T279" s="691"/>
      <c r="U279" s="691"/>
      <c r="V279" s="691"/>
      <c r="W279" s="691"/>
      <c r="X279" s="691"/>
      <c r="Y279" s="691"/>
      <c r="Z279" s="691"/>
      <c r="AA279" s="691"/>
      <c r="AB279" s="691"/>
      <c r="AC279" s="691"/>
      <c r="AD279" s="691"/>
      <c r="AE279" s="691"/>
      <c r="AF279" s="691"/>
      <c r="AG279" s="691"/>
      <c r="AH279" s="691"/>
      <c r="AI279" s="692"/>
    </row>
    <row r="280" spans="2:35" x14ac:dyDescent="0.2">
      <c r="B280" s="687"/>
      <c r="C280" s="688"/>
      <c r="D280" s="688"/>
      <c r="E280" s="688"/>
      <c r="F280" s="688"/>
      <c r="G280" s="688"/>
      <c r="H280" s="688"/>
      <c r="I280" s="688"/>
      <c r="J280" s="688"/>
      <c r="K280" s="688"/>
      <c r="L280" s="688"/>
      <c r="M280" s="688"/>
      <c r="N280" s="689"/>
      <c r="O280" s="693"/>
      <c r="P280" s="694"/>
      <c r="Q280" s="694"/>
      <c r="R280" s="694"/>
      <c r="S280" s="694"/>
      <c r="T280" s="694"/>
      <c r="U280" s="694"/>
      <c r="V280" s="694"/>
      <c r="W280" s="694"/>
      <c r="X280" s="694"/>
      <c r="Y280" s="694"/>
      <c r="Z280" s="694"/>
      <c r="AA280" s="694"/>
      <c r="AB280" s="694"/>
      <c r="AC280" s="694"/>
      <c r="AD280" s="694"/>
      <c r="AE280" s="694"/>
      <c r="AF280" s="694"/>
      <c r="AG280" s="694"/>
      <c r="AH280" s="694"/>
      <c r="AI280" s="695"/>
    </row>
    <row r="281" spans="2:35" x14ac:dyDescent="0.2">
      <c r="B281" s="684" t="s">
        <v>291</v>
      </c>
      <c r="C281" s="685"/>
      <c r="D281" s="685"/>
      <c r="E281" s="685"/>
      <c r="F281" s="685"/>
      <c r="G281" s="685"/>
      <c r="H281" s="685"/>
      <c r="I281" s="685"/>
      <c r="J281" s="685"/>
      <c r="K281" s="685"/>
      <c r="L281" s="685"/>
      <c r="M281" s="685"/>
      <c r="N281" s="686"/>
      <c r="O281" s="690">
        <f>O277-O279</f>
        <v>0</v>
      </c>
      <c r="P281" s="691"/>
      <c r="Q281" s="691"/>
      <c r="R281" s="691"/>
      <c r="S281" s="691"/>
      <c r="T281" s="691"/>
      <c r="U281" s="691"/>
      <c r="V281" s="691"/>
      <c r="W281" s="691"/>
      <c r="X281" s="691"/>
      <c r="Y281" s="691"/>
      <c r="Z281" s="691"/>
      <c r="AA281" s="691"/>
      <c r="AB281" s="691"/>
      <c r="AC281" s="691"/>
      <c r="AD281" s="691"/>
      <c r="AE281" s="691"/>
      <c r="AF281" s="691"/>
      <c r="AG281" s="691"/>
      <c r="AH281" s="691"/>
      <c r="AI281" s="692"/>
    </row>
    <row r="282" spans="2:35" x14ac:dyDescent="0.2">
      <c r="B282" s="687"/>
      <c r="C282" s="688"/>
      <c r="D282" s="688"/>
      <c r="E282" s="688"/>
      <c r="F282" s="688"/>
      <c r="G282" s="688"/>
      <c r="H282" s="688"/>
      <c r="I282" s="688"/>
      <c r="J282" s="688"/>
      <c r="K282" s="688"/>
      <c r="L282" s="688"/>
      <c r="M282" s="688"/>
      <c r="N282" s="689"/>
      <c r="O282" s="693"/>
      <c r="P282" s="694"/>
      <c r="Q282" s="694"/>
      <c r="R282" s="694"/>
      <c r="S282" s="694"/>
      <c r="T282" s="694"/>
      <c r="U282" s="694"/>
      <c r="V282" s="694"/>
      <c r="W282" s="694"/>
      <c r="X282" s="694"/>
      <c r="Y282" s="694"/>
      <c r="Z282" s="694"/>
      <c r="AA282" s="694"/>
      <c r="AB282" s="694"/>
      <c r="AC282" s="694"/>
      <c r="AD282" s="694"/>
      <c r="AE282" s="694"/>
      <c r="AF282" s="694"/>
      <c r="AG282" s="694"/>
      <c r="AH282" s="694"/>
      <c r="AI282" s="695"/>
    </row>
    <row r="283" spans="2:35" ht="9.9499999999999993" customHeight="1" x14ac:dyDescent="0.2">
      <c r="B283" s="684" t="s">
        <v>168</v>
      </c>
      <c r="C283" s="685"/>
      <c r="D283" s="685"/>
      <c r="E283" s="685"/>
      <c r="F283" s="685"/>
      <c r="G283" s="685"/>
      <c r="H283" s="685"/>
      <c r="I283" s="685"/>
      <c r="J283" s="685"/>
      <c r="K283" s="685"/>
      <c r="L283" s="685"/>
      <c r="M283" s="685"/>
      <c r="N283" s="686"/>
      <c r="O283" s="690">
        <f>AM153</f>
        <v>0</v>
      </c>
      <c r="P283" s="691"/>
      <c r="Q283" s="691"/>
      <c r="R283" s="691"/>
      <c r="S283" s="691"/>
      <c r="T283" s="691"/>
      <c r="U283" s="691"/>
      <c r="V283" s="691"/>
      <c r="W283" s="691"/>
      <c r="X283" s="691"/>
      <c r="Y283" s="691"/>
      <c r="Z283" s="691"/>
      <c r="AA283" s="691"/>
      <c r="AB283" s="691"/>
      <c r="AC283" s="691"/>
      <c r="AD283" s="691"/>
      <c r="AE283" s="691"/>
      <c r="AF283" s="691"/>
      <c r="AG283" s="691"/>
      <c r="AH283" s="691"/>
      <c r="AI283" s="692"/>
    </row>
    <row r="284" spans="2:35" ht="9.9499999999999993" customHeight="1" x14ac:dyDescent="0.2">
      <c r="B284" s="687"/>
      <c r="C284" s="688"/>
      <c r="D284" s="688"/>
      <c r="E284" s="688"/>
      <c r="F284" s="688"/>
      <c r="G284" s="688"/>
      <c r="H284" s="688"/>
      <c r="I284" s="688"/>
      <c r="J284" s="688"/>
      <c r="K284" s="688"/>
      <c r="L284" s="688"/>
      <c r="M284" s="688"/>
      <c r="N284" s="689"/>
      <c r="O284" s="693"/>
      <c r="P284" s="694"/>
      <c r="Q284" s="694"/>
      <c r="R284" s="694"/>
      <c r="S284" s="694"/>
      <c r="T284" s="694"/>
      <c r="U284" s="694"/>
      <c r="V284" s="694"/>
      <c r="W284" s="694"/>
      <c r="X284" s="694"/>
      <c r="Y284" s="694"/>
      <c r="Z284" s="694"/>
      <c r="AA284" s="694"/>
      <c r="AB284" s="694"/>
      <c r="AC284" s="694"/>
      <c r="AD284" s="694"/>
      <c r="AE284" s="694"/>
      <c r="AF284" s="694"/>
      <c r="AG284" s="694"/>
      <c r="AH284" s="694"/>
      <c r="AI284" s="695"/>
    </row>
    <row r="285" spans="2:35" x14ac:dyDescent="0.2">
      <c r="B285" s="684" t="s">
        <v>293</v>
      </c>
      <c r="C285" s="685"/>
      <c r="D285" s="685"/>
      <c r="E285" s="685"/>
      <c r="F285" s="685"/>
      <c r="G285" s="685"/>
      <c r="H285" s="685"/>
      <c r="I285" s="685"/>
      <c r="J285" s="685"/>
      <c r="K285" s="685"/>
      <c r="L285" s="685"/>
      <c r="M285" s="685"/>
      <c r="N285" s="686"/>
      <c r="O285" s="690">
        <f>O281-O283</f>
        <v>0</v>
      </c>
      <c r="P285" s="691"/>
      <c r="Q285" s="691"/>
      <c r="R285" s="691"/>
      <c r="S285" s="691"/>
      <c r="T285" s="691"/>
      <c r="U285" s="691"/>
      <c r="V285" s="691"/>
      <c r="W285" s="691"/>
      <c r="X285" s="691"/>
      <c r="Y285" s="691"/>
      <c r="Z285" s="691"/>
      <c r="AA285" s="691"/>
      <c r="AB285" s="691"/>
      <c r="AC285" s="691"/>
      <c r="AD285" s="691"/>
      <c r="AE285" s="691"/>
      <c r="AF285" s="691"/>
      <c r="AG285" s="691"/>
      <c r="AH285" s="691"/>
      <c r="AI285" s="692"/>
    </row>
    <row r="286" spans="2:35" x14ac:dyDescent="0.2">
      <c r="B286" s="687"/>
      <c r="C286" s="688"/>
      <c r="D286" s="688"/>
      <c r="E286" s="688"/>
      <c r="F286" s="688"/>
      <c r="G286" s="688"/>
      <c r="H286" s="688"/>
      <c r="I286" s="688"/>
      <c r="J286" s="688"/>
      <c r="K286" s="688"/>
      <c r="L286" s="688"/>
      <c r="M286" s="688"/>
      <c r="N286" s="689"/>
      <c r="O286" s="693"/>
      <c r="P286" s="694"/>
      <c r="Q286" s="694"/>
      <c r="R286" s="694"/>
      <c r="S286" s="694"/>
      <c r="T286" s="694"/>
      <c r="U286" s="694"/>
      <c r="V286" s="694"/>
      <c r="W286" s="694"/>
      <c r="X286" s="694"/>
      <c r="Y286" s="694"/>
      <c r="Z286" s="694"/>
      <c r="AA286" s="694"/>
      <c r="AB286" s="694"/>
      <c r="AC286" s="694"/>
      <c r="AD286" s="694"/>
      <c r="AE286" s="694"/>
      <c r="AF286" s="694"/>
      <c r="AG286" s="694"/>
      <c r="AH286" s="694"/>
      <c r="AI286" s="695"/>
    </row>
  </sheetData>
  <sheetProtection algorithmName="SHA-512" hashValue="ngcH6tRMVqy8jCjvGQEaViSQ9YRhEJ+AQoygVVdBGAj9d1E9xNLUauzSBgP5224CUB+Wtza2c2lO9z8TLpAghQ==" saltValue="Z09ekZAyy6mG7ZFQzMPH1w==" spinCount="100000" sheet="1" objects="1" scenarios="1" selectLockedCells="1"/>
  <mergeCells count="675">
    <mergeCell ref="Q170:AA170"/>
    <mergeCell ref="BC172:BN172"/>
    <mergeCell ref="AB170:AI170"/>
    <mergeCell ref="AJ170:AP170"/>
    <mergeCell ref="BX172:CF172"/>
    <mergeCell ref="Q171:AA171"/>
    <mergeCell ref="B113:M114"/>
    <mergeCell ref="N113:AA114"/>
    <mergeCell ref="AB113:AQ114"/>
    <mergeCell ref="AR113:BD114"/>
    <mergeCell ref="AQ169:BB169"/>
    <mergeCell ref="B119:M120"/>
    <mergeCell ref="N119:AA120"/>
    <mergeCell ref="AB119:AQ120"/>
    <mergeCell ref="B115:M116"/>
    <mergeCell ref="N115:AA116"/>
    <mergeCell ref="AB115:AQ116"/>
    <mergeCell ref="B117:M118"/>
    <mergeCell ref="N117:AA118"/>
    <mergeCell ref="AR121:BD121"/>
    <mergeCell ref="A123:BZ123"/>
    <mergeCell ref="AM152:BD152"/>
    <mergeCell ref="AM151:BD151"/>
    <mergeCell ref="B136:R136"/>
    <mergeCell ref="A4:BZ4"/>
    <mergeCell ref="AJ97:AW98"/>
    <mergeCell ref="B77:N78"/>
    <mergeCell ref="N99:X100"/>
    <mergeCell ref="B79:N80"/>
    <mergeCell ref="AJ79:AZ80"/>
    <mergeCell ref="Y97:AI98"/>
    <mergeCell ref="O81:AI82"/>
    <mergeCell ref="AA50:AM50"/>
    <mergeCell ref="AN50:AY50"/>
    <mergeCell ref="A91:BZ91"/>
    <mergeCell ref="B89:N89"/>
    <mergeCell ref="AJ89:AZ89"/>
    <mergeCell ref="AJ81:AZ82"/>
    <mergeCell ref="O89:AI89"/>
    <mergeCell ref="B87:N88"/>
    <mergeCell ref="B85:N86"/>
    <mergeCell ref="O83:AI84"/>
    <mergeCell ref="AJ87:AZ88"/>
    <mergeCell ref="AJ85:AZ86"/>
    <mergeCell ref="AA40:AM41"/>
    <mergeCell ref="AN40:AY41"/>
    <mergeCell ref="AF34:BY34"/>
    <mergeCell ref="AA44:AM45"/>
    <mergeCell ref="N101:X102"/>
    <mergeCell ref="B99:M100"/>
    <mergeCell ref="A104:BZ104"/>
    <mergeCell ref="Y99:AI100"/>
    <mergeCell ref="AR108:BD110"/>
    <mergeCell ref="N97:X98"/>
    <mergeCell ref="B101:M102"/>
    <mergeCell ref="AR111:BD112"/>
    <mergeCell ref="AJ95:AW96"/>
    <mergeCell ref="Y101:AW102"/>
    <mergeCell ref="B108:M110"/>
    <mergeCell ref="N108:AA110"/>
    <mergeCell ref="AB108:AQ110"/>
    <mergeCell ref="AJ99:AW100"/>
    <mergeCell ref="B95:M96"/>
    <mergeCell ref="N95:X96"/>
    <mergeCell ref="Y95:AI96"/>
    <mergeCell ref="B111:M112"/>
    <mergeCell ref="N111:AA112"/>
    <mergeCell ref="AB111:AQ112"/>
    <mergeCell ref="B97:M98"/>
    <mergeCell ref="BB33:BN33"/>
    <mergeCell ref="BO33:BY33"/>
    <mergeCell ref="B83:N84"/>
    <mergeCell ref="O79:AI80"/>
    <mergeCell ref="AN57:AY58"/>
    <mergeCell ref="AZ57:BK58"/>
    <mergeCell ref="AA63:AM63"/>
    <mergeCell ref="AN63:AY63"/>
    <mergeCell ref="AZ63:BK63"/>
    <mergeCell ref="B59:Z60"/>
    <mergeCell ref="B61:L62"/>
    <mergeCell ref="O77:AI78"/>
    <mergeCell ref="AJ77:AZ78"/>
    <mergeCell ref="AZ50:BK50"/>
    <mergeCell ref="AZ55:BK56"/>
    <mergeCell ref="B57:Z58"/>
    <mergeCell ref="AA57:AM58"/>
    <mergeCell ref="B33:P33"/>
    <mergeCell ref="AJ33:AS33"/>
    <mergeCell ref="B48:I49"/>
    <mergeCell ref="B50:Z50"/>
    <mergeCell ref="AA46:AM47"/>
    <mergeCell ref="M46:Z47"/>
    <mergeCell ref="A73:BZ73"/>
    <mergeCell ref="B30:P30"/>
    <mergeCell ref="S31:AD31"/>
    <mergeCell ref="S30:AD30"/>
    <mergeCell ref="B31:P31"/>
    <mergeCell ref="AN44:AY45"/>
    <mergeCell ref="AA48:AM49"/>
    <mergeCell ref="AN48:AY49"/>
    <mergeCell ref="AN42:AY43"/>
    <mergeCell ref="AT33:BA33"/>
    <mergeCell ref="AZ48:BK49"/>
    <mergeCell ref="B46:L47"/>
    <mergeCell ref="M48:Z49"/>
    <mergeCell ref="AF33:AI33"/>
    <mergeCell ref="AZ44:BK45"/>
    <mergeCell ref="AZ46:BK47"/>
    <mergeCell ref="AF32:AI32"/>
    <mergeCell ref="B34:P34"/>
    <mergeCell ref="A36:BZ36"/>
    <mergeCell ref="B40:Z41"/>
    <mergeCell ref="B32:P32"/>
    <mergeCell ref="AF30:AI30"/>
    <mergeCell ref="AF31:AI31"/>
    <mergeCell ref="Q34:AD34"/>
    <mergeCell ref="AZ40:BK41"/>
    <mergeCell ref="BB30:BN30"/>
    <mergeCell ref="AJ32:AS32"/>
    <mergeCell ref="AT32:BA32"/>
    <mergeCell ref="AJ30:AS30"/>
    <mergeCell ref="AT30:BA30"/>
    <mergeCell ref="AJ31:AS31"/>
    <mergeCell ref="AT31:BA31"/>
    <mergeCell ref="BB29:BN29"/>
    <mergeCell ref="BO29:BY29"/>
    <mergeCell ref="BO30:BY30"/>
    <mergeCell ref="BB32:BN32"/>
    <mergeCell ref="BO32:BY32"/>
    <mergeCell ref="BB31:BN31"/>
    <mergeCell ref="BO31:BY31"/>
    <mergeCell ref="B29:P29"/>
    <mergeCell ref="AJ29:AS29"/>
    <mergeCell ref="AT29:BA29"/>
    <mergeCell ref="AH20:AN20"/>
    <mergeCell ref="AO20:AU20"/>
    <mergeCell ref="AV17:BE17"/>
    <mergeCell ref="AV20:BE20"/>
    <mergeCell ref="BB28:BN28"/>
    <mergeCell ref="T17:Z17"/>
    <mergeCell ref="A22:BZ22"/>
    <mergeCell ref="B26:P27"/>
    <mergeCell ref="AJ26:AS27"/>
    <mergeCell ref="BF20:BQ20"/>
    <mergeCell ref="BR20:CA20"/>
    <mergeCell ref="B18:L18"/>
    <mergeCell ref="M18:S18"/>
    <mergeCell ref="T18:Z18"/>
    <mergeCell ref="B20:L20"/>
    <mergeCell ref="BO28:BY28"/>
    <mergeCell ref="BB26:BN27"/>
    <mergeCell ref="BO26:BY27"/>
    <mergeCell ref="AO16:AU16"/>
    <mergeCell ref="BF18:BQ18"/>
    <mergeCell ref="AA18:AG18"/>
    <mergeCell ref="AV16:BE16"/>
    <mergeCell ref="BF16:BQ16"/>
    <mergeCell ref="B16:L16"/>
    <mergeCell ref="M16:S16"/>
    <mergeCell ref="T16:Z16"/>
    <mergeCell ref="M20:S20"/>
    <mergeCell ref="T20:Z20"/>
    <mergeCell ref="AA20:AG20"/>
    <mergeCell ref="AN46:AY47"/>
    <mergeCell ref="AJ83:AZ84"/>
    <mergeCell ref="AH18:AN18"/>
    <mergeCell ref="AH15:AN15"/>
    <mergeCell ref="M44:Z45"/>
    <mergeCell ref="S32:AD32"/>
    <mergeCell ref="S33:AD33"/>
    <mergeCell ref="AF26:AI27"/>
    <mergeCell ref="B23:BY24"/>
    <mergeCell ref="S28:AD28"/>
    <mergeCell ref="S26:AD27"/>
    <mergeCell ref="B28:P28"/>
    <mergeCell ref="AJ28:AS28"/>
    <mergeCell ref="AT26:BA27"/>
    <mergeCell ref="AT28:BA28"/>
    <mergeCell ref="B44:L45"/>
    <mergeCell ref="BR18:CA18"/>
    <mergeCell ref="BF17:BQ17"/>
    <mergeCell ref="BR17:CA17"/>
    <mergeCell ref="AA17:AG17"/>
    <mergeCell ref="AH17:AN17"/>
    <mergeCell ref="BR16:CA16"/>
    <mergeCell ref="AO17:AU17"/>
    <mergeCell ref="AH16:AN16"/>
    <mergeCell ref="M15:S15"/>
    <mergeCell ref="T15:Z15"/>
    <mergeCell ref="AA15:AG15"/>
    <mergeCell ref="AV13:BE13"/>
    <mergeCell ref="O87:AI88"/>
    <mergeCell ref="B81:N82"/>
    <mergeCell ref="M14:S14"/>
    <mergeCell ref="T14:Z14"/>
    <mergeCell ref="AA14:AG14"/>
    <mergeCell ref="AH14:AN14"/>
    <mergeCell ref="B19:L19"/>
    <mergeCell ref="M19:S19"/>
    <mergeCell ref="T19:Z19"/>
    <mergeCell ref="AA19:AG19"/>
    <mergeCell ref="AO14:AU14"/>
    <mergeCell ref="S29:AD29"/>
    <mergeCell ref="B74:AY74"/>
    <mergeCell ref="B37:AY38"/>
    <mergeCell ref="B17:L17"/>
    <mergeCell ref="M17:S17"/>
    <mergeCell ref="AI19:AO19"/>
    <mergeCell ref="AO15:AU15"/>
    <mergeCell ref="B42:Z43"/>
    <mergeCell ref="O85:AI86"/>
    <mergeCell ref="AA42:AM43"/>
    <mergeCell ref="AA13:AG13"/>
    <mergeCell ref="AH13:AN13"/>
    <mergeCell ref="AO13:AU13"/>
    <mergeCell ref="BR13:CA13"/>
    <mergeCell ref="B12:L12"/>
    <mergeCell ref="M12:S12"/>
    <mergeCell ref="T12:Z12"/>
    <mergeCell ref="AA12:AG12"/>
    <mergeCell ref="AH12:AN12"/>
    <mergeCell ref="AO12:AU12"/>
    <mergeCell ref="AV12:BE12"/>
    <mergeCell ref="BF12:BQ12"/>
    <mergeCell ref="BR15:CA15"/>
    <mergeCell ref="BF15:BQ15"/>
    <mergeCell ref="B14:L14"/>
    <mergeCell ref="BF13:BQ13"/>
    <mergeCell ref="AV15:BE15"/>
    <mergeCell ref="AF28:AI28"/>
    <mergeCell ref="AF29:AI29"/>
    <mergeCell ref="AO18:AU18"/>
    <mergeCell ref="AV18:BE18"/>
    <mergeCell ref="AA16:AG16"/>
    <mergeCell ref="B15:L15"/>
    <mergeCell ref="B283:N284"/>
    <mergeCell ref="O283:AI284"/>
    <mergeCell ref="AR115:BD116"/>
    <mergeCell ref="B105:BD106"/>
    <mergeCell ref="B92:BD93"/>
    <mergeCell ref="AV10:BE11"/>
    <mergeCell ref="BF10:BQ11"/>
    <mergeCell ref="B11:L11"/>
    <mergeCell ref="BO172:BW172"/>
    <mergeCell ref="F159:AF159"/>
    <mergeCell ref="AM159:BD159"/>
    <mergeCell ref="A163:BZ163"/>
    <mergeCell ref="A167:P169"/>
    <mergeCell ref="Q167:BN167"/>
    <mergeCell ref="BX171:CF171"/>
    <mergeCell ref="BX167:CF169"/>
    <mergeCell ref="Q168:AA169"/>
    <mergeCell ref="A170:P170"/>
    <mergeCell ref="BC173:BN173"/>
    <mergeCell ref="Q172:AA172"/>
    <mergeCell ref="AB172:AI172"/>
    <mergeCell ref="AJ172:AP172"/>
    <mergeCell ref="AQ172:BB172"/>
    <mergeCell ref="BR14:CA14"/>
    <mergeCell ref="A173:P173"/>
    <mergeCell ref="Q173:AA173"/>
    <mergeCell ref="AB173:AI173"/>
    <mergeCell ref="AJ173:AP173"/>
    <mergeCell ref="AQ173:BB173"/>
    <mergeCell ref="Q174:AA174"/>
    <mergeCell ref="AB174:AI174"/>
    <mergeCell ref="AJ174:AP174"/>
    <mergeCell ref="AQ174:BB174"/>
    <mergeCell ref="Q175:AA175"/>
    <mergeCell ref="AB175:AI175"/>
    <mergeCell ref="AJ175:AP175"/>
    <mergeCell ref="AQ175:BB175"/>
    <mergeCell ref="BC175:BN175"/>
    <mergeCell ref="BO175:BW175"/>
    <mergeCell ref="Q176:AA176"/>
    <mergeCell ref="AB176:AI176"/>
    <mergeCell ref="AJ176:AP176"/>
    <mergeCell ref="AQ176:BB176"/>
    <mergeCell ref="BC176:BN176"/>
    <mergeCell ref="BO176:BW176"/>
    <mergeCell ref="Q177:AA177"/>
    <mergeCell ref="BX179:CF179"/>
    <mergeCell ref="Q179:AA179"/>
    <mergeCell ref="AB179:AI179"/>
    <mergeCell ref="AJ179:AP179"/>
    <mergeCell ref="AQ179:BB179"/>
    <mergeCell ref="Q178:AA178"/>
    <mergeCell ref="BX182:CF183"/>
    <mergeCell ref="AB178:AI178"/>
    <mergeCell ref="AJ178:AP178"/>
    <mergeCell ref="AQ178:BB178"/>
    <mergeCell ref="BC178:BN178"/>
    <mergeCell ref="BO178:BW178"/>
    <mergeCell ref="AB177:AI177"/>
    <mergeCell ref="AJ177:AP177"/>
    <mergeCell ref="AQ177:BB177"/>
    <mergeCell ref="BC177:BN177"/>
    <mergeCell ref="BO177:BW177"/>
    <mergeCell ref="AB180:AI181"/>
    <mergeCell ref="Q188:AA188"/>
    <mergeCell ref="AB188:AI188"/>
    <mergeCell ref="AJ188:AP188"/>
    <mergeCell ref="AQ188:BB188"/>
    <mergeCell ref="BC188:BN188"/>
    <mergeCell ref="BO189:BW189"/>
    <mergeCell ref="BO188:BW188"/>
    <mergeCell ref="BX188:CF188"/>
    <mergeCell ref="Q187:AA187"/>
    <mergeCell ref="AB187:AI187"/>
    <mergeCell ref="AJ187:AP187"/>
    <mergeCell ref="AQ187:BB187"/>
    <mergeCell ref="BC187:BN187"/>
    <mergeCell ref="BO187:BW187"/>
    <mergeCell ref="BX187:CF187"/>
    <mergeCell ref="BX189:CF189"/>
    <mergeCell ref="Q190:AA190"/>
    <mergeCell ref="AB190:AI190"/>
    <mergeCell ref="AJ190:AP190"/>
    <mergeCell ref="AQ190:BB190"/>
    <mergeCell ref="BC190:BN190"/>
    <mergeCell ref="BO190:BW190"/>
    <mergeCell ref="BX190:CF190"/>
    <mergeCell ref="Q189:AA189"/>
    <mergeCell ref="AJ189:AP189"/>
    <mergeCell ref="AQ189:BB189"/>
    <mergeCell ref="BC189:BN189"/>
    <mergeCell ref="Q193:AA193"/>
    <mergeCell ref="AB193:AI193"/>
    <mergeCell ref="AJ193:AP193"/>
    <mergeCell ref="AQ193:BB193"/>
    <mergeCell ref="BC193:BN193"/>
    <mergeCell ref="BO191:BW191"/>
    <mergeCell ref="AJ191:AP191"/>
    <mergeCell ref="AQ191:BB191"/>
    <mergeCell ref="BC191:BN191"/>
    <mergeCell ref="Q192:AA192"/>
    <mergeCell ref="AB192:AI192"/>
    <mergeCell ref="AJ192:AP192"/>
    <mergeCell ref="AQ192:BB192"/>
    <mergeCell ref="BC192:BN192"/>
    <mergeCell ref="BO192:BW192"/>
    <mergeCell ref="Q191:AA191"/>
    <mergeCell ref="AB191:AI191"/>
    <mergeCell ref="Q200:AA200"/>
    <mergeCell ref="AB200:AI200"/>
    <mergeCell ref="AJ200:AP200"/>
    <mergeCell ref="AQ200:BB200"/>
    <mergeCell ref="BC200:BN200"/>
    <mergeCell ref="BX199:CF199"/>
    <mergeCell ref="BO197:BW197"/>
    <mergeCell ref="BO200:BW200"/>
    <mergeCell ref="Q201:AA201"/>
    <mergeCell ref="AJ201:AP201"/>
    <mergeCell ref="AJ199:AP199"/>
    <mergeCell ref="AQ199:BB199"/>
    <mergeCell ref="BC199:BN199"/>
    <mergeCell ref="BO199:BW199"/>
    <mergeCell ref="Q199:AA199"/>
    <mergeCell ref="AB199:AI199"/>
    <mergeCell ref="BX201:CF201"/>
    <mergeCell ref="Q197:AA197"/>
    <mergeCell ref="AB197:AI197"/>
    <mergeCell ref="AJ197:AP197"/>
    <mergeCell ref="Q198:AA198"/>
    <mergeCell ref="AB198:AI198"/>
    <mergeCell ref="AJ198:AP198"/>
    <mergeCell ref="BX198:CF198"/>
    <mergeCell ref="A2:CB2"/>
    <mergeCell ref="B130:R130"/>
    <mergeCell ref="B134:R134"/>
    <mergeCell ref="T11:Z11"/>
    <mergeCell ref="AA11:AG11"/>
    <mergeCell ref="AH11:AN11"/>
    <mergeCell ref="AB117:AQ118"/>
    <mergeCell ref="A172:P172"/>
    <mergeCell ref="A171:P171"/>
    <mergeCell ref="AJ171:AP171"/>
    <mergeCell ref="AQ171:BB171"/>
    <mergeCell ref="F151:AF151"/>
    <mergeCell ref="F152:AF152"/>
    <mergeCell ref="AR119:BD120"/>
    <mergeCell ref="B121:AA121"/>
    <mergeCell ref="AB121:AQ121"/>
    <mergeCell ref="AB171:AI171"/>
    <mergeCell ref="B5:CA6"/>
    <mergeCell ref="BF14:BQ14"/>
    <mergeCell ref="AV14:BE14"/>
    <mergeCell ref="BR12:CA12"/>
    <mergeCell ref="B13:L13"/>
    <mergeCell ref="M13:S13"/>
    <mergeCell ref="T13:Z13"/>
    <mergeCell ref="A1:CB1"/>
    <mergeCell ref="BR8:CA9"/>
    <mergeCell ref="BF9:BQ9"/>
    <mergeCell ref="B10:L10"/>
    <mergeCell ref="M10:Z10"/>
    <mergeCell ref="AA10:AN10"/>
    <mergeCell ref="BR10:CA11"/>
    <mergeCell ref="AR117:BD118"/>
    <mergeCell ref="A190:P190"/>
    <mergeCell ref="A188:P188"/>
    <mergeCell ref="A178:P178"/>
    <mergeCell ref="A176:P176"/>
    <mergeCell ref="A182:P183"/>
    <mergeCell ref="A187:P187"/>
    <mergeCell ref="A189:P189"/>
    <mergeCell ref="A177:P177"/>
    <mergeCell ref="AB189:AI189"/>
    <mergeCell ref="M8:Z9"/>
    <mergeCell ref="AA8:AN9"/>
    <mergeCell ref="AO8:AU9"/>
    <mergeCell ref="AV8:BE9"/>
    <mergeCell ref="BF8:BQ8"/>
    <mergeCell ref="AO10:AU11"/>
    <mergeCell ref="M11:S11"/>
    <mergeCell ref="B281:N282"/>
    <mergeCell ref="O281:AI282"/>
    <mergeCell ref="B124:BE125"/>
    <mergeCell ref="BO171:BW171"/>
    <mergeCell ref="A192:P192"/>
    <mergeCell ref="B127:R127"/>
    <mergeCell ref="S127:AR127"/>
    <mergeCell ref="B128:R128"/>
    <mergeCell ref="S128:AR128"/>
    <mergeCell ref="B129:R129"/>
    <mergeCell ref="S129:AR129"/>
    <mergeCell ref="AB201:AI201"/>
    <mergeCell ref="S130:AR130"/>
    <mergeCell ref="B131:R131"/>
    <mergeCell ref="S131:AR131"/>
    <mergeCell ref="B132:R132"/>
    <mergeCell ref="S132:AR132"/>
    <mergeCell ref="B133:R133"/>
    <mergeCell ref="S133:AR133"/>
    <mergeCell ref="AQ201:BB201"/>
    <mergeCell ref="Q194:AA194"/>
    <mergeCell ref="S134:AR134"/>
    <mergeCell ref="B279:N280"/>
    <mergeCell ref="O279:AI280"/>
    <mergeCell ref="A201:P201"/>
    <mergeCell ref="Q204:AA204"/>
    <mergeCell ref="AB204:AI204"/>
    <mergeCell ref="AJ204:AP204"/>
    <mergeCell ref="F207:AD207"/>
    <mergeCell ref="B277:N278"/>
    <mergeCell ref="O277:AI278"/>
    <mergeCell ref="A174:P174"/>
    <mergeCell ref="AM153:BD153"/>
    <mergeCell ref="AK209:AW209"/>
    <mergeCell ref="AK217:AW217"/>
    <mergeCell ref="A205:P205"/>
    <mergeCell ref="AQ204:BB204"/>
    <mergeCell ref="BC204:BN204"/>
    <mergeCell ref="AQ202:BB202"/>
    <mergeCell ref="BC202:BN202"/>
    <mergeCell ref="Q203:AA203"/>
    <mergeCell ref="AB203:AI203"/>
    <mergeCell ref="Q202:AA202"/>
    <mergeCell ref="AB202:AI202"/>
    <mergeCell ref="B276:N276"/>
    <mergeCell ref="O276:AI276"/>
    <mergeCell ref="A191:P191"/>
    <mergeCell ref="Q180:AA181"/>
    <mergeCell ref="S136:AR136"/>
    <mergeCell ref="B137:R137"/>
    <mergeCell ref="S137:AR137"/>
    <mergeCell ref="B139:R139"/>
    <mergeCell ref="S139:AR139"/>
    <mergeCell ref="AM156:BD156"/>
    <mergeCell ref="F150:AF150"/>
    <mergeCell ref="AM150:BD150"/>
    <mergeCell ref="Q205:AA205"/>
    <mergeCell ref="AB205:AI205"/>
    <mergeCell ref="Q182:AA183"/>
    <mergeCell ref="AB182:AI183"/>
    <mergeCell ref="S140:AR140"/>
    <mergeCell ref="A146:BZ146"/>
    <mergeCell ref="BO205:BW205"/>
    <mergeCell ref="BX205:CF205"/>
    <mergeCell ref="AJ205:AP205"/>
    <mergeCell ref="AQ205:BB205"/>
    <mergeCell ref="A198:P198"/>
    <mergeCell ref="A197:P197"/>
    <mergeCell ref="A184:P186"/>
    <mergeCell ref="A180:P181"/>
    <mergeCell ref="A179:P179"/>
    <mergeCell ref="A175:P175"/>
    <mergeCell ref="AQ170:BB170"/>
    <mergeCell ref="BC170:BN170"/>
    <mergeCell ref="BO167:BW169"/>
    <mergeCell ref="BX204:CF204"/>
    <mergeCell ref="BC198:BN198"/>
    <mergeCell ref="BO198:BW198"/>
    <mergeCell ref="BX202:CF202"/>
    <mergeCell ref="BX200:CF200"/>
    <mergeCell ref="BO204:BW204"/>
    <mergeCell ref="BO203:BW203"/>
    <mergeCell ref="BO173:BW173"/>
    <mergeCell ref="BX175:CF175"/>
    <mergeCell ref="BO202:BW202"/>
    <mergeCell ref="BC195:BN196"/>
    <mergeCell ref="BO195:BW196"/>
    <mergeCell ref="BX191:CF191"/>
    <mergeCell ref="BX192:CF192"/>
    <mergeCell ref="BC182:BN183"/>
    <mergeCell ref="BO179:BW179"/>
    <mergeCell ref="BO182:BW183"/>
    <mergeCell ref="BX178:CF178"/>
    <mergeCell ref="BC174:BN174"/>
    <mergeCell ref="BO174:BW174"/>
    <mergeCell ref="AQ168:BB168"/>
    <mergeCell ref="BC168:BN168"/>
    <mergeCell ref="BC180:BN181"/>
    <mergeCell ref="BC179:BN179"/>
    <mergeCell ref="BC169:BN169"/>
    <mergeCell ref="BO201:BW201"/>
    <mergeCell ref="BC201:BN201"/>
    <mergeCell ref="BX197:CF197"/>
    <mergeCell ref="BX203:CF203"/>
    <mergeCell ref="AQ198:BB198"/>
    <mergeCell ref="BC171:BN171"/>
    <mergeCell ref="BO184:BW186"/>
    <mergeCell ref="BX184:CF186"/>
    <mergeCell ref="BX194:CF194"/>
    <mergeCell ref="BX195:CF196"/>
    <mergeCell ref="BX193:CF193"/>
    <mergeCell ref="BO194:BW194"/>
    <mergeCell ref="BX170:CF170"/>
    <mergeCell ref="BO180:BW181"/>
    <mergeCell ref="BX180:CF181"/>
    <mergeCell ref="BO170:BW170"/>
    <mergeCell ref="BX176:CF176"/>
    <mergeCell ref="BX177:CF177"/>
    <mergeCell ref="BX173:CF173"/>
    <mergeCell ref="BX174:CF174"/>
    <mergeCell ref="BC205:BN205"/>
    <mergeCell ref="AB184:AI186"/>
    <mergeCell ref="AJ184:AP186"/>
    <mergeCell ref="AQ184:BB186"/>
    <mergeCell ref="BC184:BN186"/>
    <mergeCell ref="AJ182:AP183"/>
    <mergeCell ref="AB195:AI196"/>
    <mergeCell ref="AB194:AI194"/>
    <mergeCell ref="AJ194:AP194"/>
    <mergeCell ref="AQ194:BB194"/>
    <mergeCell ref="BC194:BN194"/>
    <mergeCell ref="AJ202:AP202"/>
    <mergeCell ref="O269:AI269"/>
    <mergeCell ref="B260:N260"/>
    <mergeCell ref="O260:AI260"/>
    <mergeCell ref="B253:N253"/>
    <mergeCell ref="F157:AF157"/>
    <mergeCell ref="F153:AF153"/>
    <mergeCell ref="A200:P200"/>
    <mergeCell ref="F209:AH210"/>
    <mergeCell ref="F212:AD212"/>
    <mergeCell ref="A199:P199"/>
    <mergeCell ref="A202:P202"/>
    <mergeCell ref="F154:L154"/>
    <mergeCell ref="M154:AI154"/>
    <mergeCell ref="O232:AI233"/>
    <mergeCell ref="B234:N235"/>
    <mergeCell ref="O234:AI235"/>
    <mergeCell ref="F214:AI215"/>
    <mergeCell ref="B250:P250"/>
    <mergeCell ref="A194:P194"/>
    <mergeCell ref="A195:P196"/>
    <mergeCell ref="Q195:AA196"/>
    <mergeCell ref="B164:CF165"/>
    <mergeCell ref="AM154:BD154"/>
    <mergeCell ref="BO193:BW193"/>
    <mergeCell ref="AK212:AV212"/>
    <mergeCell ref="F156:P156"/>
    <mergeCell ref="S156:AJ156"/>
    <mergeCell ref="F155:AJ155"/>
    <mergeCell ref="AK207:AW207"/>
    <mergeCell ref="AJ195:AP196"/>
    <mergeCell ref="AQ195:BB196"/>
    <mergeCell ref="AQ197:BB197"/>
    <mergeCell ref="A193:F193"/>
    <mergeCell ref="G193:P193"/>
    <mergeCell ref="A204:P204"/>
    <mergeCell ref="A203:P203"/>
    <mergeCell ref="AQ182:BB183"/>
    <mergeCell ref="AM157:BD157"/>
    <mergeCell ref="AM155:BD155"/>
    <mergeCell ref="Q184:AA186"/>
    <mergeCell ref="AJ203:AP203"/>
    <mergeCell ref="AQ203:BB203"/>
    <mergeCell ref="BC203:BN203"/>
    <mergeCell ref="AB168:AI169"/>
    <mergeCell ref="AJ168:AP169"/>
    <mergeCell ref="BC197:BN197"/>
    <mergeCell ref="AJ180:AP181"/>
    <mergeCell ref="AQ180:BB181"/>
    <mergeCell ref="BV219:CG222"/>
    <mergeCell ref="O253:AI253"/>
    <mergeCell ref="B240:N240"/>
    <mergeCell ref="AP222:BB222"/>
    <mergeCell ref="BF227:BR227"/>
    <mergeCell ref="B254:N255"/>
    <mergeCell ref="O254:AI255"/>
    <mergeCell ref="B231:N231"/>
    <mergeCell ref="O231:AI231"/>
    <mergeCell ref="B232:N233"/>
    <mergeCell ref="O236:AI237"/>
    <mergeCell ref="O240:AI240"/>
    <mergeCell ref="B248:P249"/>
    <mergeCell ref="S248:AI249"/>
    <mergeCell ref="B246:P247"/>
    <mergeCell ref="S246:AI247"/>
    <mergeCell ref="BF225:BR225"/>
    <mergeCell ref="BV223:CG223"/>
    <mergeCell ref="BV225:CG225"/>
    <mergeCell ref="BV227:CG227"/>
    <mergeCell ref="AK214:AW214"/>
    <mergeCell ref="B236:N237"/>
    <mergeCell ref="AP223:BB223"/>
    <mergeCell ref="A220:AN220"/>
    <mergeCell ref="K223:AI223"/>
    <mergeCell ref="C225:AM225"/>
    <mergeCell ref="F217:AI218"/>
    <mergeCell ref="BF221:BU222"/>
    <mergeCell ref="BF223:BR223"/>
    <mergeCell ref="AP225:BB225"/>
    <mergeCell ref="C227:AM227"/>
    <mergeCell ref="AP227:BB227"/>
    <mergeCell ref="B285:N286"/>
    <mergeCell ref="O285:AI286"/>
    <mergeCell ref="AA265:AI265"/>
    <mergeCell ref="AA266:AI266"/>
    <mergeCell ref="B238:N239"/>
    <mergeCell ref="O238:AI239"/>
    <mergeCell ref="AA263:AI264"/>
    <mergeCell ref="S250:AI250"/>
    <mergeCell ref="B266:Z266"/>
    <mergeCell ref="B265:Z265"/>
    <mergeCell ref="B272:N273"/>
    <mergeCell ref="O272:AI273"/>
    <mergeCell ref="B256:N257"/>
    <mergeCell ref="O256:AI257"/>
    <mergeCell ref="B258:N259"/>
    <mergeCell ref="O258:AI259"/>
    <mergeCell ref="B270:N271"/>
    <mergeCell ref="O270:AI271"/>
    <mergeCell ref="B244:P245"/>
    <mergeCell ref="S244:AI245"/>
    <mergeCell ref="B243:P243"/>
    <mergeCell ref="S243:AI243"/>
    <mergeCell ref="B269:N269"/>
    <mergeCell ref="B263:Z264"/>
    <mergeCell ref="AA59:AM60"/>
    <mergeCell ref="AN59:AY60"/>
    <mergeCell ref="AZ59:BK60"/>
    <mergeCell ref="B147:CF147"/>
    <mergeCell ref="AP19:AU19"/>
    <mergeCell ref="AV19:BE19"/>
    <mergeCell ref="BF19:BQ19"/>
    <mergeCell ref="BR19:CA19"/>
    <mergeCell ref="AZ42:BK43"/>
    <mergeCell ref="B138:R138"/>
    <mergeCell ref="B52:CA52"/>
    <mergeCell ref="B53:AY53"/>
    <mergeCell ref="B55:Z56"/>
    <mergeCell ref="AA55:AM56"/>
    <mergeCell ref="AN55:AY56"/>
    <mergeCell ref="AA61:AM62"/>
    <mergeCell ref="AN61:AY62"/>
    <mergeCell ref="B63:Z63"/>
    <mergeCell ref="S138:AR138"/>
    <mergeCell ref="B140:R140"/>
    <mergeCell ref="M61:Z62"/>
    <mergeCell ref="AZ61:BK62"/>
    <mergeCell ref="B135:R135"/>
    <mergeCell ref="S135:AR135"/>
  </mergeCells>
  <dataValidations count="1">
    <dataValidation type="list" allowBlank="1" showInputMessage="1" showErrorMessage="1" sqref="AZ42:BK49 AZ57:BK62" xr:uid="{00000000-0002-0000-0000-000000000000}">
      <formula1>YesNo</formula1>
    </dataValidation>
  </dataValidations>
  <pageMargins left="0.21" right="0.16" top="0.5" bottom="0.25" header="0.3" footer="0.2"/>
  <pageSetup paperSize="5" scale="90" orientation="portrait" r:id="rId1"/>
  <headerFooter>
    <oddHeader>&amp;L&amp;8Sources &amp; Uses of Funds Tab</oddHeader>
    <oddFooter>&amp;L&amp;8Sources &amp; Uses of Funds&amp;C&amp;8&amp;Z&amp;F&amp;R&amp;8Page &amp;P of &amp;N</oddFooter>
  </headerFooter>
  <rowBreaks count="3" manualBreakCount="3">
    <brk id="72" max="83" man="1"/>
    <brk id="144" max="83" man="1"/>
    <brk id="205" max="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A92"/>
  <sheetViews>
    <sheetView topLeftCell="A52" zoomScaleNormal="100" workbookViewId="0">
      <selection activeCell="AR38" sqref="AR38:BC38"/>
    </sheetView>
  </sheetViews>
  <sheetFormatPr defaultRowHeight="12.75" x14ac:dyDescent="0.2"/>
  <cols>
    <col min="1" max="1" width="2.28515625" customWidth="1"/>
    <col min="2" max="12" width="1.140625" customWidth="1"/>
    <col min="13" max="14" width="1.140625" hidden="1" customWidth="1"/>
    <col min="15" max="21" width="1.140625" customWidth="1"/>
    <col min="22" max="22" width="0.28515625" customWidth="1"/>
    <col min="23" max="23" width="1.140625" hidden="1" customWidth="1"/>
    <col min="24" max="39" width="1.140625" customWidth="1"/>
    <col min="40" max="40" width="0.7109375" customWidth="1"/>
    <col min="41" max="45" width="1.140625" customWidth="1"/>
    <col min="46" max="46" width="1.7109375" customWidth="1"/>
    <col min="47" max="49" width="1.140625" customWidth="1"/>
    <col min="50" max="50" width="0.140625" customWidth="1"/>
    <col min="51" max="51" width="1.140625" customWidth="1"/>
    <col min="52" max="52" width="1.7109375" customWidth="1"/>
    <col min="53" max="71" width="1.140625" customWidth="1"/>
    <col min="72" max="72" width="1.5703125" customWidth="1"/>
  </cols>
  <sheetData>
    <row r="1" spans="1:79" ht="13.5" x14ac:dyDescent="0.25">
      <c r="A1" s="1401" t="str">
        <f>'Sources &amp; Uses of Funds'!A1:CB1</f>
        <v>CITY OF EVANSVILLE, IN</v>
      </c>
      <c r="B1" s="1214"/>
      <c r="C1" s="1214"/>
      <c r="D1" s="1214"/>
      <c r="E1" s="1214"/>
      <c r="F1" s="1214"/>
      <c r="G1" s="1214"/>
      <c r="H1" s="1214"/>
      <c r="I1" s="1214"/>
      <c r="J1" s="1214"/>
      <c r="K1" s="1214"/>
      <c r="L1" s="1214"/>
      <c r="M1" s="1214"/>
      <c r="N1" s="1214"/>
      <c r="O1" s="1214"/>
      <c r="P1" s="1214"/>
      <c r="Q1" s="1214"/>
      <c r="R1" s="1214"/>
      <c r="S1" s="1214"/>
      <c r="T1" s="1214"/>
      <c r="U1" s="1214"/>
      <c r="V1" s="1214"/>
      <c r="W1" s="1214"/>
      <c r="X1" s="1214"/>
      <c r="Y1" s="1214"/>
      <c r="Z1" s="1214"/>
      <c r="AA1" s="1214"/>
      <c r="AB1" s="1214"/>
      <c r="AC1" s="1214"/>
      <c r="AD1" s="1214"/>
      <c r="AE1" s="1214"/>
      <c r="AF1" s="1214"/>
      <c r="AG1" s="1214"/>
      <c r="AH1" s="1214"/>
      <c r="AI1" s="1214"/>
      <c r="AJ1" s="1214"/>
      <c r="AK1" s="1214"/>
      <c r="AL1" s="1214"/>
      <c r="AM1" s="1214"/>
      <c r="AN1" s="1214"/>
      <c r="AO1" s="1214"/>
      <c r="AP1" s="1214"/>
      <c r="AQ1" s="1214"/>
      <c r="AR1" s="1214"/>
      <c r="AS1" s="1214"/>
      <c r="AT1" s="1214"/>
      <c r="AU1" s="1214"/>
      <c r="AV1" s="1214"/>
      <c r="AW1" s="1214"/>
      <c r="AX1" s="1214"/>
      <c r="AY1" s="1214"/>
      <c r="AZ1" s="1214"/>
      <c r="BA1" s="1214"/>
      <c r="BB1" s="1214"/>
      <c r="BC1" s="1214"/>
      <c r="BD1" s="1214"/>
      <c r="BE1" s="1214"/>
      <c r="BF1" s="1214"/>
      <c r="BG1" s="1214"/>
      <c r="BH1" s="1214"/>
      <c r="BI1" s="1214"/>
      <c r="BJ1" s="1214"/>
      <c r="BK1" s="1214"/>
      <c r="BL1" s="1214"/>
      <c r="BM1" s="1214"/>
      <c r="BN1" s="1214"/>
      <c r="BO1" s="1214"/>
      <c r="BP1" s="1214"/>
      <c r="BQ1" s="1214"/>
      <c r="BR1" s="1214"/>
      <c r="BS1" s="1214"/>
      <c r="BT1" s="1214"/>
      <c r="BU1" s="1214"/>
      <c r="BV1" s="512"/>
      <c r="BW1" s="512"/>
      <c r="BX1" s="512"/>
      <c r="BY1" s="512"/>
      <c r="BZ1" s="512"/>
    </row>
    <row r="2" spans="1:79" ht="18" customHeight="1" x14ac:dyDescent="0.25">
      <c r="A2" s="1401" t="s">
        <v>568</v>
      </c>
      <c r="B2" s="1214"/>
      <c r="C2" s="1214"/>
      <c r="D2" s="1214"/>
      <c r="E2" s="1214"/>
      <c r="F2" s="1214"/>
      <c r="G2" s="1214"/>
      <c r="H2" s="1214"/>
      <c r="I2" s="1214"/>
      <c r="J2" s="1214"/>
      <c r="K2" s="1214"/>
      <c r="L2" s="1214"/>
      <c r="M2" s="1214"/>
      <c r="N2" s="1214"/>
      <c r="O2" s="1214"/>
      <c r="P2" s="1214"/>
      <c r="Q2" s="1214"/>
      <c r="R2" s="1214"/>
      <c r="S2" s="1214"/>
      <c r="T2" s="1214"/>
      <c r="U2" s="1214"/>
      <c r="V2" s="1214"/>
      <c r="W2" s="1214"/>
      <c r="X2" s="1214"/>
      <c r="Y2" s="1214"/>
      <c r="Z2" s="1214"/>
      <c r="AA2" s="1214"/>
      <c r="AB2" s="1214"/>
      <c r="AC2" s="1214"/>
      <c r="AD2" s="1214"/>
      <c r="AE2" s="1214"/>
      <c r="AF2" s="1214"/>
      <c r="AG2" s="1214"/>
      <c r="AH2" s="1214"/>
      <c r="AI2" s="1214"/>
      <c r="AJ2" s="1214"/>
      <c r="AK2" s="1214"/>
      <c r="AL2" s="1214"/>
      <c r="AM2" s="1214"/>
      <c r="AN2" s="1214"/>
      <c r="AO2" s="1214"/>
      <c r="AP2" s="1214"/>
      <c r="AQ2" s="1214"/>
      <c r="AR2" s="1214"/>
      <c r="AS2" s="1214"/>
      <c r="AT2" s="1214"/>
      <c r="AU2" s="1214"/>
      <c r="AV2" s="1214"/>
      <c r="AW2" s="1214"/>
      <c r="AX2" s="1214"/>
      <c r="AY2" s="1214"/>
      <c r="AZ2" s="1214"/>
      <c r="BA2" s="1214"/>
      <c r="BB2" s="1214"/>
      <c r="BC2" s="1214"/>
      <c r="BD2" s="1214"/>
      <c r="BE2" s="1214"/>
      <c r="BF2" s="1214"/>
      <c r="BG2" s="1214"/>
      <c r="BH2" s="1214"/>
      <c r="BI2" s="1214"/>
      <c r="BJ2" s="1214"/>
      <c r="BK2" s="1214"/>
      <c r="BL2" s="1214"/>
      <c r="BM2" s="1214"/>
      <c r="BN2" s="1214"/>
      <c r="BO2" s="1214"/>
      <c r="BP2" s="1214"/>
      <c r="BQ2" s="1214"/>
      <c r="BR2" s="1214"/>
      <c r="BS2" s="1214"/>
      <c r="BT2" s="1214"/>
      <c r="BU2" s="1214"/>
      <c r="BV2" s="512"/>
      <c r="BW2" s="512"/>
      <c r="BX2" s="512"/>
      <c r="BY2" s="512"/>
      <c r="BZ2" s="512"/>
    </row>
    <row r="4" spans="1:79" ht="14.25" x14ac:dyDescent="0.2">
      <c r="A4" s="333" t="s">
        <v>331</v>
      </c>
      <c r="B4" s="334"/>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c r="BD4" s="334"/>
      <c r="BE4" s="334"/>
      <c r="BF4" s="334"/>
      <c r="BG4" s="334"/>
      <c r="BH4" s="334"/>
      <c r="BI4" s="334"/>
      <c r="BJ4" s="334"/>
      <c r="BK4" s="334"/>
      <c r="BL4" s="334"/>
      <c r="BM4" s="334"/>
      <c r="BN4" s="334"/>
      <c r="BO4" s="334"/>
      <c r="BP4" s="334"/>
      <c r="BQ4" s="334"/>
      <c r="BR4" s="334"/>
      <c r="BS4" s="334"/>
      <c r="BT4" s="334"/>
      <c r="BU4" s="334"/>
      <c r="BV4" s="334"/>
      <c r="BW4" s="334"/>
      <c r="BX4" s="334"/>
      <c r="BY4" s="334"/>
      <c r="BZ4" s="334"/>
      <c r="CA4" s="334"/>
    </row>
    <row r="5" spans="1:79" x14ac:dyDescent="0.2">
      <c r="A5" s="336"/>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336"/>
      <c r="BA5" s="336"/>
      <c r="BB5" s="336"/>
      <c r="BC5" s="336"/>
      <c r="BD5" s="336"/>
      <c r="BE5" s="336"/>
      <c r="BF5" s="336"/>
      <c r="BG5" s="336"/>
      <c r="BH5" s="336"/>
      <c r="BI5" s="336"/>
      <c r="BJ5" s="336"/>
      <c r="BK5" s="336"/>
      <c r="BL5" s="336"/>
      <c r="BM5" s="336"/>
      <c r="BN5" s="336"/>
      <c r="BO5" s="336"/>
      <c r="BP5" s="336"/>
      <c r="BQ5" s="336"/>
      <c r="BR5" s="336"/>
      <c r="BS5" s="336"/>
      <c r="BT5" s="336"/>
      <c r="BU5" s="336"/>
      <c r="BV5" s="336"/>
      <c r="BW5" s="336"/>
      <c r="BX5" s="336"/>
      <c r="BY5" s="336"/>
      <c r="BZ5" s="336"/>
      <c r="CA5" s="336"/>
    </row>
    <row r="6" spans="1:79" ht="14.25" x14ac:dyDescent="0.2">
      <c r="A6" s="337" t="s">
        <v>101</v>
      </c>
      <c r="B6" s="338">
        <v>1</v>
      </c>
      <c r="C6" s="337" t="s">
        <v>332</v>
      </c>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37"/>
      <c r="AW6" s="337"/>
      <c r="AX6" s="337"/>
      <c r="AY6" s="337"/>
      <c r="AZ6" s="337"/>
      <c r="BA6" s="337"/>
      <c r="BB6" s="337"/>
      <c r="BC6" s="337"/>
      <c r="BD6" s="337"/>
      <c r="BE6" s="337"/>
      <c r="BF6" s="337"/>
      <c r="BG6" s="337"/>
      <c r="BH6" s="337"/>
      <c r="BI6" s="337"/>
      <c r="BJ6" s="337"/>
      <c r="BK6" s="337"/>
      <c r="BL6" s="337"/>
      <c r="BM6" s="337"/>
      <c r="BN6" s="337"/>
      <c r="BO6" s="337"/>
      <c r="BP6" s="337"/>
      <c r="BQ6" s="337"/>
      <c r="BR6" s="337"/>
      <c r="BS6" s="337"/>
      <c r="BT6" s="337"/>
      <c r="BU6" s="337"/>
      <c r="BV6" s="337"/>
      <c r="BW6" s="337"/>
      <c r="BX6" s="337"/>
      <c r="BY6" s="337"/>
      <c r="BZ6" s="337"/>
      <c r="CA6" s="337"/>
    </row>
    <row r="7" spans="1:79" ht="14.25" x14ac:dyDescent="0.2">
      <c r="A7" s="337"/>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37"/>
      <c r="AW7" s="337"/>
      <c r="AX7" s="337"/>
      <c r="AY7" s="337"/>
      <c r="AZ7" s="337"/>
      <c r="BA7" s="337"/>
      <c r="BB7" s="337"/>
      <c r="BC7" s="337"/>
      <c r="BD7" s="337"/>
      <c r="BE7" s="337"/>
      <c r="BF7" s="337"/>
      <c r="BG7" s="337"/>
      <c r="BH7" s="337"/>
      <c r="BI7" s="337"/>
      <c r="BJ7" s="337"/>
      <c r="BK7" s="337"/>
      <c r="BL7" s="337"/>
      <c r="BM7" s="337"/>
      <c r="BN7" s="337"/>
      <c r="BO7" s="337"/>
      <c r="BP7" s="337"/>
      <c r="BQ7" s="337"/>
      <c r="BR7" s="337"/>
      <c r="BS7" s="337"/>
      <c r="BT7" s="337"/>
      <c r="BU7" s="337"/>
      <c r="BV7" s="337"/>
      <c r="BW7" s="337"/>
      <c r="BX7" s="337"/>
      <c r="BY7" s="337"/>
      <c r="BZ7" s="337"/>
      <c r="CA7" s="337"/>
    </row>
    <row r="8" spans="1:79" ht="14.25" x14ac:dyDescent="0.2">
      <c r="A8" s="337"/>
      <c r="B8" s="337"/>
      <c r="C8" s="1456"/>
      <c r="D8" s="1457"/>
      <c r="E8" s="1457"/>
      <c r="F8" s="1458"/>
      <c r="G8" s="337"/>
      <c r="H8" s="1402" t="s">
        <v>333</v>
      </c>
      <c r="I8" s="1402"/>
      <c r="J8" s="1402"/>
      <c r="K8" s="1402"/>
      <c r="L8" s="1402"/>
      <c r="M8" s="1402"/>
      <c r="N8" s="1402"/>
      <c r="O8" s="1402"/>
      <c r="P8" s="1402"/>
      <c r="Q8" s="1402"/>
      <c r="R8" s="1402"/>
      <c r="S8" s="1402"/>
      <c r="T8" s="1402"/>
      <c r="U8" s="1402"/>
      <c r="V8" s="1402"/>
      <c r="W8" s="1402"/>
      <c r="X8" s="1402"/>
      <c r="Y8" s="1402"/>
      <c r="Z8" s="1402"/>
      <c r="AA8" s="1402"/>
      <c r="AB8" s="1402"/>
      <c r="AC8" s="1402"/>
      <c r="AD8" s="1402"/>
      <c r="AE8" s="1402"/>
      <c r="AF8" s="1402"/>
      <c r="AG8" s="1402"/>
      <c r="AH8" s="1402"/>
      <c r="AI8" s="1402"/>
      <c r="AJ8" s="1402"/>
      <c r="AK8" s="1402"/>
      <c r="AL8" s="1402"/>
      <c r="AM8" s="1402"/>
      <c r="AN8" s="1402"/>
      <c r="AO8" s="1402"/>
      <c r="AP8" s="1402"/>
      <c r="AQ8" s="1402"/>
      <c r="AR8" s="1402"/>
      <c r="AS8" s="1402"/>
      <c r="AT8" s="1402"/>
      <c r="AU8" s="1402"/>
      <c r="AV8" s="1402"/>
      <c r="AW8" s="1402"/>
      <c r="AX8" s="1402"/>
      <c r="AY8" s="1402"/>
      <c r="AZ8" s="1402"/>
      <c r="BA8" s="1402"/>
      <c r="BB8" s="1402"/>
      <c r="BC8" s="1402"/>
      <c r="BD8" s="1402"/>
      <c r="BE8" s="1402"/>
      <c r="BF8" s="1402"/>
      <c r="BG8" s="1402"/>
      <c r="BH8" s="1402"/>
      <c r="BI8" s="1402"/>
      <c r="BJ8" s="1402"/>
      <c r="BK8" s="1402"/>
      <c r="BL8" s="1402"/>
      <c r="BM8" s="1402"/>
      <c r="BN8" s="1402"/>
      <c r="BO8" s="1402"/>
      <c r="BP8" s="1402"/>
      <c r="BQ8" s="1402"/>
      <c r="BR8" s="1402"/>
      <c r="BS8" s="1402"/>
      <c r="BT8" s="1402"/>
      <c r="BU8" s="649"/>
      <c r="BV8" s="649"/>
      <c r="BW8" s="339"/>
      <c r="BX8" s="337"/>
      <c r="BY8" s="337"/>
      <c r="BZ8" s="337"/>
      <c r="CA8" s="337"/>
    </row>
    <row r="9" spans="1:79" ht="14.25" x14ac:dyDescent="0.2">
      <c r="A9" s="337"/>
      <c r="B9" s="337"/>
      <c r="C9" s="537"/>
      <c r="D9" s="537"/>
      <c r="E9" s="537"/>
      <c r="F9" s="537"/>
      <c r="G9" s="337"/>
      <c r="H9" s="649"/>
      <c r="I9" s="649"/>
      <c r="J9" s="649"/>
      <c r="K9" s="649"/>
      <c r="L9" s="649"/>
      <c r="M9" s="649"/>
      <c r="N9" s="649"/>
      <c r="O9" s="649"/>
      <c r="P9" s="649"/>
      <c r="Q9" s="649"/>
      <c r="R9" s="649"/>
      <c r="S9" s="649"/>
      <c r="T9" s="649"/>
      <c r="U9" s="649"/>
      <c r="V9" s="649"/>
      <c r="W9" s="649"/>
      <c r="X9" s="649"/>
      <c r="Y9" s="649"/>
      <c r="Z9" s="649"/>
      <c r="AA9" s="649"/>
      <c r="AB9" s="649"/>
      <c r="AC9" s="649"/>
      <c r="AD9" s="649"/>
      <c r="AE9" s="649"/>
      <c r="AF9" s="649"/>
      <c r="AG9" s="649"/>
      <c r="AH9" s="649"/>
      <c r="AI9" s="649"/>
      <c r="AJ9" s="649"/>
      <c r="AK9" s="649"/>
      <c r="AL9" s="649"/>
      <c r="AM9" s="649"/>
      <c r="AN9" s="649"/>
      <c r="AO9" s="649"/>
      <c r="AP9" s="649"/>
      <c r="AQ9" s="649"/>
      <c r="AR9" s="649"/>
      <c r="AS9" s="649"/>
      <c r="AT9" s="649"/>
      <c r="AU9" s="649"/>
      <c r="AV9" s="649"/>
      <c r="AW9" s="649"/>
      <c r="AX9" s="649"/>
      <c r="AY9" s="649"/>
      <c r="AZ9" s="649"/>
      <c r="BA9" s="649"/>
      <c r="BB9" s="649"/>
      <c r="BC9" s="649"/>
      <c r="BD9" s="649"/>
      <c r="BE9" s="649"/>
      <c r="BF9" s="649"/>
      <c r="BG9" s="649"/>
      <c r="BH9" s="649"/>
      <c r="BI9" s="649"/>
      <c r="BJ9" s="649"/>
      <c r="BK9" s="649"/>
      <c r="BL9" s="649"/>
      <c r="BM9" s="649"/>
      <c r="BN9" s="649"/>
      <c r="BO9" s="649"/>
      <c r="BP9" s="649"/>
      <c r="BQ9" s="649"/>
      <c r="BR9" s="649"/>
      <c r="BS9" s="649"/>
      <c r="BT9" s="649"/>
      <c r="BU9" s="649"/>
      <c r="BV9" s="649"/>
      <c r="BW9" s="339"/>
      <c r="BX9" s="337"/>
      <c r="BY9" s="337"/>
      <c r="BZ9" s="337"/>
      <c r="CA9" s="337"/>
    </row>
    <row r="10" spans="1:79" ht="14.25" x14ac:dyDescent="0.2">
      <c r="A10" s="337"/>
      <c r="B10" s="337"/>
      <c r="C10" s="337"/>
      <c r="D10" s="337"/>
      <c r="E10" s="337"/>
      <c r="F10" s="337"/>
      <c r="G10" s="337"/>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0"/>
      <c r="BK10" s="340"/>
      <c r="BL10" s="340"/>
      <c r="BM10" s="340"/>
      <c r="BN10" s="340"/>
      <c r="BO10" s="340"/>
      <c r="BP10" s="340"/>
      <c r="BQ10" s="340"/>
      <c r="BR10" s="340"/>
      <c r="BS10" s="340"/>
      <c r="BT10" s="340"/>
      <c r="BU10" s="340"/>
      <c r="BV10" s="340"/>
      <c r="BW10" s="340"/>
      <c r="BX10" s="337"/>
      <c r="BY10" s="337"/>
      <c r="BZ10" s="337"/>
      <c r="CA10" s="337"/>
    </row>
    <row r="11" spans="1:79" ht="14.25" x14ac:dyDescent="0.2">
      <c r="A11" s="337"/>
      <c r="B11" s="337"/>
      <c r="C11" s="1456"/>
      <c r="D11" s="1457"/>
      <c r="E11" s="1457"/>
      <c r="F11" s="1458"/>
      <c r="G11" s="337"/>
      <c r="H11" s="1459" t="s">
        <v>334</v>
      </c>
      <c r="I11" s="1459"/>
      <c r="J11" s="1459"/>
      <c r="K11" s="1459"/>
      <c r="L11" s="1459"/>
      <c r="M11" s="1459"/>
      <c r="N11" s="1459"/>
      <c r="O11" s="1459"/>
      <c r="P11" s="1459"/>
      <c r="Q11" s="1459"/>
      <c r="R11" s="1459"/>
      <c r="S11" s="1459"/>
      <c r="T11" s="1459"/>
      <c r="U11" s="1459"/>
      <c r="V11" s="1459"/>
      <c r="W11" s="1459"/>
      <c r="X11" s="1459"/>
      <c r="Y11" s="1459"/>
      <c r="Z11" s="1459"/>
      <c r="AA11" s="1459"/>
      <c r="AB11" s="1459"/>
      <c r="AC11" s="1459"/>
      <c r="AD11" s="1459"/>
      <c r="AE11" s="1459"/>
      <c r="AF11" s="1459"/>
      <c r="AG11" s="1459"/>
      <c r="AH11" s="1459"/>
      <c r="AI11" s="1459"/>
      <c r="AJ11" s="1459"/>
      <c r="AK11" s="1459"/>
      <c r="AL11" s="1459"/>
      <c r="AM11" s="1459"/>
      <c r="AN11" s="1459"/>
      <c r="AO11" s="1459"/>
      <c r="AP11" s="1459"/>
      <c r="AQ11" s="1459"/>
      <c r="AR11" s="1459"/>
      <c r="AS11" s="1459"/>
      <c r="AT11" s="1459"/>
      <c r="AU11" s="1459"/>
      <c r="AV11" s="1459"/>
      <c r="AW11" s="1459"/>
      <c r="AX11" s="1459"/>
      <c r="AY11" s="1459"/>
      <c r="AZ11" s="1459"/>
      <c r="BA11" s="1459"/>
      <c r="BB11" s="1459"/>
      <c r="BC11" s="1459"/>
      <c r="BD11" s="1459"/>
      <c r="BE11" s="1459"/>
      <c r="BF11" s="1459"/>
      <c r="BG11" s="1459"/>
      <c r="BH11" s="1459"/>
      <c r="BI11" s="1459"/>
      <c r="BJ11" s="1459"/>
      <c r="BK11" s="1459"/>
      <c r="BL11" s="1459"/>
      <c r="BM11" s="1459"/>
      <c r="BN11" s="1459"/>
      <c r="BO11" s="1459"/>
      <c r="BP11" s="1459"/>
      <c r="BQ11" s="1459"/>
      <c r="BR11" s="1459"/>
      <c r="BS11" s="1459"/>
      <c r="BT11" s="1459"/>
      <c r="BU11" s="341"/>
      <c r="BV11" s="341"/>
      <c r="BW11" s="341"/>
      <c r="BX11" s="337"/>
      <c r="BY11" s="337"/>
      <c r="BZ11" s="337"/>
      <c r="CA11" s="337"/>
    </row>
    <row r="12" spans="1:79" ht="14.25" x14ac:dyDescent="0.2">
      <c r="A12" s="337"/>
      <c r="B12" s="337"/>
      <c r="C12" s="337"/>
      <c r="D12" s="337"/>
      <c r="E12" s="342"/>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7"/>
      <c r="AL12" s="337"/>
      <c r="AM12" s="337"/>
      <c r="AN12" s="337"/>
      <c r="AO12" s="337"/>
      <c r="AP12" s="337"/>
      <c r="AQ12" s="337"/>
      <c r="AR12" s="337"/>
      <c r="AS12" s="337"/>
      <c r="AT12" s="337"/>
      <c r="AU12" s="337"/>
      <c r="AV12" s="337"/>
      <c r="AW12" s="337"/>
      <c r="AX12" s="337"/>
      <c r="AY12" s="337"/>
      <c r="AZ12" s="337"/>
      <c r="BA12" s="337"/>
      <c r="BB12" s="337"/>
      <c r="BC12" s="337"/>
      <c r="BD12" s="337"/>
      <c r="BE12" s="337"/>
      <c r="BF12" s="337"/>
      <c r="BG12" s="337"/>
      <c r="BH12" s="337"/>
      <c r="BI12" s="337"/>
      <c r="BJ12" s="337"/>
      <c r="BK12" s="337"/>
      <c r="BL12" s="337"/>
      <c r="BM12" s="337"/>
      <c r="BN12" s="337"/>
      <c r="BO12" s="337"/>
      <c r="BP12" s="337"/>
      <c r="BQ12" s="337"/>
      <c r="BR12" s="337"/>
      <c r="BS12" s="337"/>
      <c r="BT12" s="337"/>
      <c r="BU12" s="337"/>
      <c r="BV12" s="337"/>
      <c r="BW12" s="337"/>
      <c r="BX12" s="337"/>
      <c r="BY12" s="337"/>
      <c r="BZ12" s="337"/>
      <c r="CA12" s="337"/>
    </row>
    <row r="13" spans="1:79" ht="14.25" x14ac:dyDescent="0.2">
      <c r="A13" s="337" t="s">
        <v>110</v>
      </c>
      <c r="B13" s="343">
        <v>2</v>
      </c>
      <c r="C13" s="344" t="s">
        <v>335</v>
      </c>
      <c r="D13" s="341"/>
      <c r="E13" s="341"/>
      <c r="F13" s="341"/>
      <c r="G13" s="345"/>
      <c r="H13" s="345"/>
      <c r="I13" s="345"/>
      <c r="J13" s="341"/>
      <c r="K13" s="341"/>
      <c r="L13" s="341"/>
      <c r="M13" s="341"/>
      <c r="N13" s="341"/>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7"/>
      <c r="AN13" s="337"/>
      <c r="AO13" s="337"/>
      <c r="AP13" s="337"/>
      <c r="AQ13" s="337"/>
      <c r="AR13" s="337"/>
      <c r="AS13" s="337"/>
      <c r="AT13" s="337"/>
      <c r="AU13" s="337"/>
      <c r="AV13" s="337"/>
      <c r="AW13" s="337"/>
      <c r="AX13" s="337"/>
      <c r="AY13" s="337"/>
      <c r="AZ13" s="337"/>
      <c r="BA13" s="337"/>
      <c r="BB13" s="337"/>
      <c r="BC13" s="337"/>
      <c r="BD13" s="337"/>
      <c r="BE13" s="337"/>
      <c r="BF13" s="337"/>
      <c r="BG13" s="337"/>
      <c r="BH13" s="337"/>
      <c r="BI13" s="337"/>
      <c r="BJ13" s="337"/>
      <c r="BK13" s="337"/>
      <c r="BL13" s="337"/>
      <c r="BM13" s="337"/>
      <c r="BN13" s="337"/>
      <c r="BO13" s="337"/>
      <c r="BP13" s="337"/>
      <c r="BQ13" s="337"/>
      <c r="BR13" s="337"/>
      <c r="BS13" s="337"/>
      <c r="BT13" s="337"/>
      <c r="BU13" s="337"/>
      <c r="BV13" s="337"/>
      <c r="BW13" s="337"/>
      <c r="BX13" s="337"/>
      <c r="BY13" s="337"/>
      <c r="BZ13" s="337"/>
      <c r="CA13" s="337"/>
    </row>
    <row r="14" spans="1:79" ht="14.25" x14ac:dyDescent="0.2">
      <c r="A14" s="337"/>
      <c r="B14" s="337"/>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7"/>
      <c r="AZ14" s="337"/>
      <c r="BA14" s="337"/>
      <c r="BB14" s="337"/>
      <c r="BC14" s="337"/>
      <c r="BD14" s="337"/>
      <c r="BE14" s="337"/>
      <c r="BF14" s="337"/>
      <c r="BG14" s="337"/>
      <c r="BH14" s="337"/>
      <c r="BI14" s="337"/>
      <c r="BJ14" s="337"/>
      <c r="BK14" s="337"/>
      <c r="BL14" s="337"/>
      <c r="BM14" s="337"/>
      <c r="BN14" s="337"/>
      <c r="BO14" s="337"/>
      <c r="BP14" s="337"/>
      <c r="BQ14" s="337"/>
      <c r="BR14" s="337"/>
      <c r="BS14" s="337"/>
      <c r="BT14" s="337"/>
      <c r="BU14" s="337"/>
      <c r="BV14" s="337"/>
      <c r="BW14" s="337"/>
      <c r="BX14" s="337"/>
      <c r="BY14" s="337"/>
      <c r="BZ14" s="337"/>
      <c r="CA14" s="337"/>
    </row>
    <row r="15" spans="1:79" ht="14.25" x14ac:dyDescent="0.2">
      <c r="A15" s="340"/>
      <c r="B15" s="340"/>
      <c r="C15" s="340" t="s">
        <v>336</v>
      </c>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1456"/>
      <c r="AF15" s="1457"/>
      <c r="AG15" s="1457"/>
      <c r="AH15" s="1458"/>
      <c r="AI15" s="340"/>
      <c r="AJ15" s="340"/>
      <c r="AK15" s="340"/>
      <c r="AL15" s="340"/>
      <c r="AM15" s="340"/>
      <c r="AN15" s="340"/>
      <c r="AO15" s="340"/>
      <c r="AP15" s="340"/>
      <c r="AQ15" s="340"/>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c r="BN15" s="340"/>
      <c r="BO15" s="340"/>
      <c r="BP15" s="340"/>
      <c r="BQ15" s="340"/>
      <c r="BR15" s="340"/>
      <c r="BS15" s="340"/>
      <c r="BT15" s="340"/>
      <c r="BU15" s="340"/>
      <c r="BV15" s="340"/>
      <c r="BW15" s="340"/>
      <c r="BX15" s="340"/>
      <c r="BY15" s="340"/>
      <c r="BZ15" s="340"/>
      <c r="CA15" s="340"/>
    </row>
    <row r="16" spans="1:79" ht="14.25" x14ac:dyDescent="0.2">
      <c r="A16" s="346"/>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6"/>
      <c r="BI16" s="346"/>
      <c r="BJ16" s="346"/>
      <c r="BK16" s="346"/>
      <c r="BL16" s="346"/>
      <c r="BM16" s="346"/>
      <c r="BN16" s="346"/>
      <c r="BO16" s="346"/>
      <c r="BP16" s="346"/>
      <c r="BQ16" s="346"/>
      <c r="BR16" s="346"/>
      <c r="BS16" s="346"/>
      <c r="BT16" s="346"/>
      <c r="BU16" s="346"/>
      <c r="BV16" s="346"/>
      <c r="BW16" s="346"/>
      <c r="BX16" s="346"/>
      <c r="BY16" s="346"/>
      <c r="BZ16" s="346"/>
      <c r="CA16" s="346"/>
    </row>
    <row r="17" spans="1:79" ht="15.75" customHeight="1" x14ac:dyDescent="0.2">
      <c r="A17" s="340"/>
      <c r="B17" s="340"/>
      <c r="C17" s="340" t="s">
        <v>337</v>
      </c>
      <c r="D17" s="340"/>
      <c r="E17" s="340"/>
      <c r="F17" s="340"/>
      <c r="G17" s="347"/>
      <c r="H17" s="340"/>
      <c r="I17" s="340"/>
      <c r="J17" s="340"/>
      <c r="K17" s="340"/>
      <c r="L17" s="340"/>
      <c r="M17" s="340"/>
      <c r="N17" s="340"/>
      <c r="O17" s="340"/>
      <c r="P17" s="340"/>
      <c r="Q17" s="340"/>
      <c r="R17" s="340"/>
      <c r="S17" s="340"/>
      <c r="T17" s="340"/>
      <c r="U17" s="340"/>
      <c r="V17" s="340"/>
      <c r="W17" s="340"/>
      <c r="X17" s="340"/>
      <c r="Y17" s="340"/>
      <c r="Z17" s="340"/>
      <c r="AA17" s="348" t="s">
        <v>310</v>
      </c>
      <c r="AB17" s="347"/>
      <c r="AC17" s="340"/>
      <c r="AD17" s="340"/>
      <c r="AE17" s="1456"/>
      <c r="AF17" s="1457"/>
      <c r="AG17" s="1457"/>
      <c r="AH17" s="1458"/>
      <c r="AI17" s="340"/>
      <c r="AJ17" s="340"/>
      <c r="AK17" s="340"/>
      <c r="AL17" s="340"/>
      <c r="AM17" s="340" t="s">
        <v>311</v>
      </c>
      <c r="AN17" s="340"/>
      <c r="AO17" s="340"/>
      <c r="AP17" s="340"/>
      <c r="AQ17" s="1456"/>
      <c r="AR17" s="1457"/>
      <c r="AS17" s="1457"/>
      <c r="AT17" s="1458"/>
      <c r="AU17" s="340"/>
      <c r="AV17" s="340"/>
      <c r="AW17" s="340"/>
      <c r="AX17" s="340"/>
      <c r="AY17" s="340"/>
      <c r="AZ17" s="340"/>
      <c r="BA17" s="340"/>
      <c r="BB17" s="340"/>
      <c r="BC17" s="340"/>
      <c r="BD17" s="340"/>
      <c r="BE17" s="340"/>
      <c r="BF17" s="340"/>
      <c r="BG17" s="340"/>
      <c r="BH17" s="340"/>
      <c r="BI17" s="340"/>
      <c r="BJ17" s="340"/>
      <c r="BK17" s="340"/>
      <c r="BL17" s="340"/>
      <c r="BM17" s="340"/>
      <c r="BN17" s="340"/>
      <c r="BO17" s="340"/>
      <c r="BP17" s="340"/>
      <c r="BQ17" s="340"/>
      <c r="BR17" s="340"/>
      <c r="BS17" s="340"/>
      <c r="BT17" s="340"/>
      <c r="BU17" s="340"/>
      <c r="BV17" s="340"/>
      <c r="BW17" s="340"/>
      <c r="BX17" s="340"/>
      <c r="BY17" s="340"/>
      <c r="BZ17" s="340"/>
      <c r="CA17" s="340"/>
    </row>
    <row r="18" spans="1:79" ht="14.25" x14ac:dyDescent="0.2">
      <c r="A18" s="349"/>
      <c r="B18" s="349"/>
      <c r="C18" s="349"/>
      <c r="D18" s="349"/>
      <c r="E18" s="349"/>
      <c r="F18" s="349"/>
      <c r="G18" s="350"/>
      <c r="H18" s="350"/>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row>
    <row r="19" spans="1:79" ht="14.25" x14ac:dyDescent="0.2">
      <c r="A19" s="351"/>
      <c r="B19" s="351"/>
      <c r="C19" s="351" t="s">
        <v>338</v>
      </c>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1"/>
      <c r="BO19" s="351"/>
      <c r="BP19" s="351"/>
      <c r="BQ19" s="351"/>
      <c r="BR19" s="351"/>
      <c r="BS19" s="351"/>
      <c r="BT19" s="351"/>
      <c r="BU19" s="351"/>
      <c r="BV19" s="351"/>
      <c r="BW19" s="351"/>
      <c r="BX19" s="351"/>
      <c r="BY19" s="351"/>
      <c r="BZ19" s="351"/>
      <c r="CA19" s="351"/>
    </row>
    <row r="20" spans="1:79" ht="14.25" x14ac:dyDescent="0.2">
      <c r="A20" s="351"/>
      <c r="B20" s="351"/>
      <c r="C20" s="1425"/>
      <c r="D20" s="1426"/>
      <c r="E20" s="1426"/>
      <c r="F20" s="1426"/>
      <c r="G20" s="1426"/>
      <c r="H20" s="1426"/>
      <c r="I20" s="1426"/>
      <c r="J20" s="1426"/>
      <c r="K20" s="1426"/>
      <c r="L20" s="1426"/>
      <c r="M20" s="1426"/>
      <c r="N20" s="1426"/>
      <c r="O20" s="1426"/>
      <c r="P20" s="1426"/>
      <c r="Q20" s="1426"/>
      <c r="R20" s="1426"/>
      <c r="S20" s="1426"/>
      <c r="T20" s="1426"/>
      <c r="U20" s="1426"/>
      <c r="V20" s="1426"/>
      <c r="W20" s="1426"/>
      <c r="X20" s="1426"/>
      <c r="Y20" s="1426"/>
      <c r="Z20" s="1426"/>
      <c r="AA20" s="1426"/>
      <c r="AB20" s="1426"/>
      <c r="AC20" s="1426"/>
      <c r="AD20" s="1426"/>
      <c r="AE20" s="1426"/>
      <c r="AF20" s="1426"/>
      <c r="AG20" s="1426"/>
      <c r="AH20" s="1426"/>
      <c r="AI20" s="1426"/>
      <c r="AJ20" s="1426"/>
      <c r="AK20" s="1426"/>
      <c r="AL20" s="1426"/>
      <c r="AM20" s="1426"/>
      <c r="AN20" s="1426"/>
      <c r="AO20" s="1426"/>
      <c r="AP20" s="1426"/>
      <c r="AQ20" s="1426"/>
      <c r="AR20" s="1426"/>
      <c r="AS20" s="1426"/>
      <c r="AT20" s="1426"/>
      <c r="AU20" s="1426"/>
      <c r="AV20" s="1426"/>
      <c r="AW20" s="1426"/>
      <c r="AX20" s="1426"/>
      <c r="AY20" s="1426"/>
      <c r="AZ20" s="1426"/>
      <c r="BA20" s="1426"/>
      <c r="BB20" s="1426"/>
      <c r="BC20" s="1426"/>
      <c r="BD20" s="1426"/>
      <c r="BE20" s="1426"/>
      <c r="BF20" s="1426"/>
      <c r="BG20" s="1426"/>
      <c r="BH20" s="1426"/>
      <c r="BI20" s="1426"/>
      <c r="BJ20" s="1426"/>
      <c r="BK20" s="1426"/>
      <c r="BL20" s="1426"/>
      <c r="BM20" s="1426"/>
      <c r="BN20" s="1426"/>
      <c r="BO20" s="1426"/>
      <c r="BP20" s="1426"/>
      <c r="BQ20" s="1426"/>
      <c r="BR20" s="1426"/>
      <c r="BS20" s="1426"/>
      <c r="BT20" s="1426"/>
      <c r="BU20" s="1426"/>
      <c r="BV20" s="1405"/>
      <c r="BW20" s="351"/>
      <c r="BX20" s="351"/>
      <c r="BY20" s="351"/>
      <c r="BZ20" s="351"/>
      <c r="CA20" s="351"/>
    </row>
    <row r="21" spans="1:79" ht="14.25" x14ac:dyDescent="0.2">
      <c r="A21" s="351"/>
      <c r="B21" s="351"/>
      <c r="C21" s="1427"/>
      <c r="D21" s="1428"/>
      <c r="E21" s="1428"/>
      <c r="F21" s="1428"/>
      <c r="G21" s="1428"/>
      <c r="H21" s="1428"/>
      <c r="I21" s="1428"/>
      <c r="J21" s="1428"/>
      <c r="K21" s="1428"/>
      <c r="L21" s="1428"/>
      <c r="M21" s="1428"/>
      <c r="N21" s="1428"/>
      <c r="O21" s="1428"/>
      <c r="P21" s="1428"/>
      <c r="Q21" s="1428"/>
      <c r="R21" s="1428"/>
      <c r="S21" s="1428"/>
      <c r="T21" s="1428"/>
      <c r="U21" s="1428"/>
      <c r="V21" s="1428"/>
      <c r="W21" s="1428"/>
      <c r="X21" s="1428"/>
      <c r="Y21" s="1428"/>
      <c r="Z21" s="1428"/>
      <c r="AA21" s="1428"/>
      <c r="AB21" s="1428"/>
      <c r="AC21" s="1428"/>
      <c r="AD21" s="1428"/>
      <c r="AE21" s="1428"/>
      <c r="AF21" s="1428"/>
      <c r="AG21" s="1428"/>
      <c r="AH21" s="1428"/>
      <c r="AI21" s="1428"/>
      <c r="AJ21" s="1428"/>
      <c r="AK21" s="1428"/>
      <c r="AL21" s="1428"/>
      <c r="AM21" s="1428"/>
      <c r="AN21" s="1428"/>
      <c r="AO21" s="1428"/>
      <c r="AP21" s="1428"/>
      <c r="AQ21" s="1428"/>
      <c r="AR21" s="1428"/>
      <c r="AS21" s="1428"/>
      <c r="AT21" s="1428"/>
      <c r="AU21" s="1428"/>
      <c r="AV21" s="1428"/>
      <c r="AW21" s="1428"/>
      <c r="AX21" s="1428"/>
      <c r="AY21" s="1428"/>
      <c r="AZ21" s="1428"/>
      <c r="BA21" s="1428"/>
      <c r="BB21" s="1428"/>
      <c r="BC21" s="1428"/>
      <c r="BD21" s="1428"/>
      <c r="BE21" s="1428"/>
      <c r="BF21" s="1428"/>
      <c r="BG21" s="1428"/>
      <c r="BH21" s="1428"/>
      <c r="BI21" s="1428"/>
      <c r="BJ21" s="1428"/>
      <c r="BK21" s="1428"/>
      <c r="BL21" s="1428"/>
      <c r="BM21" s="1428"/>
      <c r="BN21" s="1428"/>
      <c r="BO21" s="1428"/>
      <c r="BP21" s="1428"/>
      <c r="BQ21" s="1428"/>
      <c r="BR21" s="1428"/>
      <c r="BS21" s="1428"/>
      <c r="BT21" s="1428"/>
      <c r="BU21" s="1428"/>
      <c r="BV21" s="1390"/>
      <c r="BW21" s="351"/>
      <c r="BX21" s="351"/>
      <c r="BY21" s="351"/>
      <c r="BZ21" s="351"/>
      <c r="CA21" s="351"/>
    </row>
    <row r="22" spans="1:79" ht="14.25" x14ac:dyDescent="0.2">
      <c r="A22" s="351"/>
      <c r="B22" s="351"/>
      <c r="C22" s="1427"/>
      <c r="D22" s="1428"/>
      <c r="E22" s="1428"/>
      <c r="F22" s="1428"/>
      <c r="G22" s="1428"/>
      <c r="H22" s="1428"/>
      <c r="I22" s="1428"/>
      <c r="J22" s="1428"/>
      <c r="K22" s="1428"/>
      <c r="L22" s="1428"/>
      <c r="M22" s="1428"/>
      <c r="N22" s="1428"/>
      <c r="O22" s="1428"/>
      <c r="P22" s="1428"/>
      <c r="Q22" s="1428"/>
      <c r="R22" s="1428"/>
      <c r="S22" s="1428"/>
      <c r="T22" s="1428"/>
      <c r="U22" s="1428"/>
      <c r="V22" s="1428"/>
      <c r="W22" s="1428"/>
      <c r="X22" s="1428"/>
      <c r="Y22" s="1428"/>
      <c r="Z22" s="1428"/>
      <c r="AA22" s="1428"/>
      <c r="AB22" s="1428"/>
      <c r="AC22" s="1428"/>
      <c r="AD22" s="1428"/>
      <c r="AE22" s="1428"/>
      <c r="AF22" s="1428"/>
      <c r="AG22" s="1428"/>
      <c r="AH22" s="1428"/>
      <c r="AI22" s="1428"/>
      <c r="AJ22" s="1428"/>
      <c r="AK22" s="1428"/>
      <c r="AL22" s="1428"/>
      <c r="AM22" s="1428"/>
      <c r="AN22" s="1428"/>
      <c r="AO22" s="1428"/>
      <c r="AP22" s="1428"/>
      <c r="AQ22" s="1428"/>
      <c r="AR22" s="1428"/>
      <c r="AS22" s="1428"/>
      <c r="AT22" s="1428"/>
      <c r="AU22" s="1428"/>
      <c r="AV22" s="1428"/>
      <c r="AW22" s="1428"/>
      <c r="AX22" s="1428"/>
      <c r="AY22" s="1428"/>
      <c r="AZ22" s="1428"/>
      <c r="BA22" s="1428"/>
      <c r="BB22" s="1428"/>
      <c r="BC22" s="1428"/>
      <c r="BD22" s="1428"/>
      <c r="BE22" s="1428"/>
      <c r="BF22" s="1428"/>
      <c r="BG22" s="1428"/>
      <c r="BH22" s="1428"/>
      <c r="BI22" s="1428"/>
      <c r="BJ22" s="1428"/>
      <c r="BK22" s="1428"/>
      <c r="BL22" s="1428"/>
      <c r="BM22" s="1428"/>
      <c r="BN22" s="1428"/>
      <c r="BO22" s="1428"/>
      <c r="BP22" s="1428"/>
      <c r="BQ22" s="1428"/>
      <c r="BR22" s="1428"/>
      <c r="BS22" s="1428"/>
      <c r="BT22" s="1428"/>
      <c r="BU22" s="1428"/>
      <c r="BV22" s="1390"/>
      <c r="BW22" s="351"/>
      <c r="BX22" s="351"/>
      <c r="BY22" s="351"/>
      <c r="BZ22" s="351"/>
      <c r="CA22" s="351"/>
    </row>
    <row r="23" spans="1:79" ht="14.25" x14ac:dyDescent="0.2">
      <c r="A23" s="351"/>
      <c r="B23" s="351"/>
      <c r="C23" s="1429"/>
      <c r="D23" s="1430"/>
      <c r="E23" s="1430"/>
      <c r="F23" s="1430"/>
      <c r="G23" s="1430"/>
      <c r="H23" s="1430"/>
      <c r="I23" s="1430"/>
      <c r="J23" s="1430"/>
      <c r="K23" s="1430"/>
      <c r="L23" s="1430"/>
      <c r="M23" s="1430"/>
      <c r="N23" s="1430"/>
      <c r="O23" s="1430"/>
      <c r="P23" s="1430"/>
      <c r="Q23" s="1430"/>
      <c r="R23" s="1430"/>
      <c r="S23" s="1430"/>
      <c r="T23" s="1430"/>
      <c r="U23" s="1430"/>
      <c r="V23" s="1430"/>
      <c r="W23" s="1430"/>
      <c r="X23" s="1430"/>
      <c r="Y23" s="1430"/>
      <c r="Z23" s="1430"/>
      <c r="AA23" s="1430"/>
      <c r="AB23" s="1430"/>
      <c r="AC23" s="1430"/>
      <c r="AD23" s="1430"/>
      <c r="AE23" s="1430"/>
      <c r="AF23" s="1430"/>
      <c r="AG23" s="1430"/>
      <c r="AH23" s="1430"/>
      <c r="AI23" s="1430"/>
      <c r="AJ23" s="1430"/>
      <c r="AK23" s="1430"/>
      <c r="AL23" s="1430"/>
      <c r="AM23" s="1430"/>
      <c r="AN23" s="1430"/>
      <c r="AO23" s="1430"/>
      <c r="AP23" s="1430"/>
      <c r="AQ23" s="1430"/>
      <c r="AR23" s="1430"/>
      <c r="AS23" s="1430"/>
      <c r="AT23" s="1430"/>
      <c r="AU23" s="1430"/>
      <c r="AV23" s="1430"/>
      <c r="AW23" s="1430"/>
      <c r="AX23" s="1430"/>
      <c r="AY23" s="1430"/>
      <c r="AZ23" s="1430"/>
      <c r="BA23" s="1430"/>
      <c r="BB23" s="1430"/>
      <c r="BC23" s="1430"/>
      <c r="BD23" s="1430"/>
      <c r="BE23" s="1430"/>
      <c r="BF23" s="1430"/>
      <c r="BG23" s="1430"/>
      <c r="BH23" s="1430"/>
      <c r="BI23" s="1430"/>
      <c r="BJ23" s="1430"/>
      <c r="BK23" s="1430"/>
      <c r="BL23" s="1430"/>
      <c r="BM23" s="1430"/>
      <c r="BN23" s="1430"/>
      <c r="BO23" s="1430"/>
      <c r="BP23" s="1430"/>
      <c r="BQ23" s="1430"/>
      <c r="BR23" s="1430"/>
      <c r="BS23" s="1430"/>
      <c r="BT23" s="1430"/>
      <c r="BU23" s="1430"/>
      <c r="BV23" s="1393"/>
      <c r="BW23" s="351"/>
      <c r="BX23" s="351"/>
      <c r="BY23" s="351"/>
      <c r="BZ23" s="351"/>
      <c r="CA23" s="351"/>
    </row>
    <row r="24" spans="1:79" ht="14.25" x14ac:dyDescent="0.2">
      <c r="A24" s="351"/>
      <c r="B24" s="351"/>
      <c r="C24" s="538"/>
      <c r="D24" s="538"/>
      <c r="E24" s="538"/>
      <c r="F24" s="538"/>
      <c r="G24" s="538"/>
      <c r="H24" s="538"/>
      <c r="I24" s="538"/>
      <c r="J24" s="538"/>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8"/>
      <c r="AK24" s="538"/>
      <c r="AL24" s="538"/>
      <c r="AM24" s="538"/>
      <c r="AN24" s="538"/>
      <c r="AO24" s="538"/>
      <c r="AP24" s="538"/>
      <c r="AQ24" s="538"/>
      <c r="AR24" s="538"/>
      <c r="AS24" s="538"/>
      <c r="AT24" s="538"/>
      <c r="AU24" s="538"/>
      <c r="AV24" s="538"/>
      <c r="AW24" s="538"/>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13"/>
      <c r="BW24" s="351"/>
      <c r="BX24" s="351"/>
      <c r="BY24" s="351"/>
      <c r="BZ24" s="351"/>
      <c r="CA24" s="351"/>
    </row>
    <row r="25" spans="1:79" ht="14.25" x14ac:dyDescent="0.2">
      <c r="A25" s="351"/>
      <c r="B25" s="351"/>
      <c r="C25" s="351" t="s">
        <v>339</v>
      </c>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c r="AV25" s="351"/>
      <c r="AW25" s="351"/>
      <c r="AX25" s="351"/>
      <c r="AY25" s="351"/>
      <c r="AZ25" s="351"/>
      <c r="BA25" s="351"/>
      <c r="BB25" s="351"/>
      <c r="BC25" s="351"/>
      <c r="BD25" s="351"/>
      <c r="BE25" s="351"/>
      <c r="BF25" s="351"/>
      <c r="BG25" s="351"/>
      <c r="BH25" s="351"/>
      <c r="BI25" s="351"/>
      <c r="BJ25" s="351"/>
      <c r="BK25" s="351"/>
      <c r="BL25" s="351"/>
      <c r="BM25" s="351"/>
      <c r="BN25" s="351"/>
      <c r="BO25" s="351"/>
      <c r="BP25" s="351"/>
      <c r="BQ25" s="351"/>
      <c r="BR25" s="351"/>
      <c r="BS25" s="351"/>
      <c r="BT25" s="351"/>
      <c r="BU25" s="351"/>
      <c r="BV25" s="351"/>
      <c r="BW25" s="351"/>
      <c r="BX25" s="351"/>
      <c r="BY25" s="351"/>
      <c r="BZ25" s="351"/>
      <c r="CA25" s="351"/>
    </row>
    <row r="26" spans="1:79" ht="14.25" x14ac:dyDescent="0.2">
      <c r="A26" s="351"/>
      <c r="B26" s="351"/>
      <c r="C26" s="1425"/>
      <c r="D26" s="1426"/>
      <c r="E26" s="1426"/>
      <c r="F26" s="1426"/>
      <c r="G26" s="1426"/>
      <c r="H26" s="1426"/>
      <c r="I26" s="1426"/>
      <c r="J26" s="1426"/>
      <c r="K26" s="1426"/>
      <c r="L26" s="1426"/>
      <c r="M26" s="1426"/>
      <c r="N26" s="1426"/>
      <c r="O26" s="1426"/>
      <c r="P26" s="1426"/>
      <c r="Q26" s="1426"/>
      <c r="R26" s="1426"/>
      <c r="S26" s="1426"/>
      <c r="T26" s="1426"/>
      <c r="U26" s="1426"/>
      <c r="V26" s="1426"/>
      <c r="W26" s="1426"/>
      <c r="X26" s="1426"/>
      <c r="Y26" s="1426"/>
      <c r="Z26" s="1426"/>
      <c r="AA26" s="1426"/>
      <c r="AB26" s="1426"/>
      <c r="AC26" s="1426"/>
      <c r="AD26" s="1426"/>
      <c r="AE26" s="1426"/>
      <c r="AF26" s="1426"/>
      <c r="AG26" s="1426"/>
      <c r="AH26" s="1426"/>
      <c r="AI26" s="1426"/>
      <c r="AJ26" s="1426"/>
      <c r="AK26" s="1426"/>
      <c r="AL26" s="1426"/>
      <c r="AM26" s="1426"/>
      <c r="AN26" s="1426"/>
      <c r="AO26" s="1426"/>
      <c r="AP26" s="1426"/>
      <c r="AQ26" s="1426"/>
      <c r="AR26" s="1426"/>
      <c r="AS26" s="1426"/>
      <c r="AT26" s="1426"/>
      <c r="AU26" s="1426"/>
      <c r="AV26" s="1426"/>
      <c r="AW26" s="1426"/>
      <c r="AX26" s="1426"/>
      <c r="AY26" s="1426"/>
      <c r="AZ26" s="1426"/>
      <c r="BA26" s="1426"/>
      <c r="BB26" s="1426"/>
      <c r="BC26" s="1426"/>
      <c r="BD26" s="1426"/>
      <c r="BE26" s="1426"/>
      <c r="BF26" s="1426"/>
      <c r="BG26" s="1426"/>
      <c r="BH26" s="1426"/>
      <c r="BI26" s="1426"/>
      <c r="BJ26" s="1426"/>
      <c r="BK26" s="1426"/>
      <c r="BL26" s="1426"/>
      <c r="BM26" s="1426"/>
      <c r="BN26" s="1426"/>
      <c r="BO26" s="1426"/>
      <c r="BP26" s="1426"/>
      <c r="BQ26" s="1426"/>
      <c r="BR26" s="1426"/>
      <c r="BS26" s="1426"/>
      <c r="BT26" s="1426"/>
      <c r="BU26" s="1426"/>
      <c r="BV26" s="1405"/>
      <c r="BW26" s="351"/>
      <c r="BX26" s="351"/>
      <c r="BY26" s="351"/>
      <c r="BZ26" s="351"/>
      <c r="CA26" s="351"/>
    </row>
    <row r="27" spans="1:79" ht="14.25" x14ac:dyDescent="0.2">
      <c r="A27" s="351"/>
      <c r="B27" s="351"/>
      <c r="C27" s="1427"/>
      <c r="D27" s="1428"/>
      <c r="E27" s="1428"/>
      <c r="F27" s="1428"/>
      <c r="G27" s="1428"/>
      <c r="H27" s="1428"/>
      <c r="I27" s="1428"/>
      <c r="J27" s="1428"/>
      <c r="K27" s="1428"/>
      <c r="L27" s="1428"/>
      <c r="M27" s="1428"/>
      <c r="N27" s="1428"/>
      <c r="O27" s="1428"/>
      <c r="P27" s="1428"/>
      <c r="Q27" s="1428"/>
      <c r="R27" s="1428"/>
      <c r="S27" s="1428"/>
      <c r="T27" s="1428"/>
      <c r="U27" s="1428"/>
      <c r="V27" s="1428"/>
      <c r="W27" s="1428"/>
      <c r="X27" s="1428"/>
      <c r="Y27" s="1428"/>
      <c r="Z27" s="1428"/>
      <c r="AA27" s="1428"/>
      <c r="AB27" s="1428"/>
      <c r="AC27" s="1428"/>
      <c r="AD27" s="1428"/>
      <c r="AE27" s="1428"/>
      <c r="AF27" s="1428"/>
      <c r="AG27" s="1428"/>
      <c r="AH27" s="1428"/>
      <c r="AI27" s="1428"/>
      <c r="AJ27" s="1428"/>
      <c r="AK27" s="1428"/>
      <c r="AL27" s="1428"/>
      <c r="AM27" s="1428"/>
      <c r="AN27" s="1428"/>
      <c r="AO27" s="1428"/>
      <c r="AP27" s="1428"/>
      <c r="AQ27" s="1428"/>
      <c r="AR27" s="1428"/>
      <c r="AS27" s="1428"/>
      <c r="AT27" s="1428"/>
      <c r="AU27" s="1428"/>
      <c r="AV27" s="1428"/>
      <c r="AW27" s="1428"/>
      <c r="AX27" s="1428"/>
      <c r="AY27" s="1428"/>
      <c r="AZ27" s="1428"/>
      <c r="BA27" s="1428"/>
      <c r="BB27" s="1428"/>
      <c r="BC27" s="1428"/>
      <c r="BD27" s="1428"/>
      <c r="BE27" s="1428"/>
      <c r="BF27" s="1428"/>
      <c r="BG27" s="1428"/>
      <c r="BH27" s="1428"/>
      <c r="BI27" s="1428"/>
      <c r="BJ27" s="1428"/>
      <c r="BK27" s="1428"/>
      <c r="BL27" s="1428"/>
      <c r="BM27" s="1428"/>
      <c r="BN27" s="1428"/>
      <c r="BO27" s="1428"/>
      <c r="BP27" s="1428"/>
      <c r="BQ27" s="1428"/>
      <c r="BR27" s="1428"/>
      <c r="BS27" s="1428"/>
      <c r="BT27" s="1428"/>
      <c r="BU27" s="1428"/>
      <c r="BV27" s="1390"/>
      <c r="BW27" s="351"/>
      <c r="BX27" s="351"/>
      <c r="BY27" s="351"/>
      <c r="BZ27" s="351"/>
      <c r="CA27" s="351"/>
    </row>
    <row r="28" spans="1:79" ht="14.25" x14ac:dyDescent="0.2">
      <c r="A28" s="351"/>
      <c r="B28" s="351"/>
      <c r="C28" s="1427"/>
      <c r="D28" s="1428"/>
      <c r="E28" s="1428"/>
      <c r="F28" s="1428"/>
      <c r="G28" s="1428"/>
      <c r="H28" s="1428"/>
      <c r="I28" s="1428"/>
      <c r="J28" s="1428"/>
      <c r="K28" s="1428"/>
      <c r="L28" s="1428"/>
      <c r="M28" s="1428"/>
      <c r="N28" s="1428"/>
      <c r="O28" s="1428"/>
      <c r="P28" s="1428"/>
      <c r="Q28" s="1428"/>
      <c r="R28" s="1428"/>
      <c r="S28" s="1428"/>
      <c r="T28" s="1428"/>
      <c r="U28" s="1428"/>
      <c r="V28" s="1428"/>
      <c r="W28" s="1428"/>
      <c r="X28" s="1428"/>
      <c r="Y28" s="1428"/>
      <c r="Z28" s="1428"/>
      <c r="AA28" s="1428"/>
      <c r="AB28" s="1428"/>
      <c r="AC28" s="1428"/>
      <c r="AD28" s="1428"/>
      <c r="AE28" s="1428"/>
      <c r="AF28" s="1428"/>
      <c r="AG28" s="1428"/>
      <c r="AH28" s="1428"/>
      <c r="AI28" s="1428"/>
      <c r="AJ28" s="1428"/>
      <c r="AK28" s="1428"/>
      <c r="AL28" s="1428"/>
      <c r="AM28" s="1428"/>
      <c r="AN28" s="1428"/>
      <c r="AO28" s="1428"/>
      <c r="AP28" s="1428"/>
      <c r="AQ28" s="1428"/>
      <c r="AR28" s="1428"/>
      <c r="AS28" s="1428"/>
      <c r="AT28" s="1428"/>
      <c r="AU28" s="1428"/>
      <c r="AV28" s="1428"/>
      <c r="AW28" s="1428"/>
      <c r="AX28" s="1428"/>
      <c r="AY28" s="1428"/>
      <c r="AZ28" s="1428"/>
      <c r="BA28" s="1428"/>
      <c r="BB28" s="1428"/>
      <c r="BC28" s="1428"/>
      <c r="BD28" s="1428"/>
      <c r="BE28" s="1428"/>
      <c r="BF28" s="1428"/>
      <c r="BG28" s="1428"/>
      <c r="BH28" s="1428"/>
      <c r="BI28" s="1428"/>
      <c r="BJ28" s="1428"/>
      <c r="BK28" s="1428"/>
      <c r="BL28" s="1428"/>
      <c r="BM28" s="1428"/>
      <c r="BN28" s="1428"/>
      <c r="BO28" s="1428"/>
      <c r="BP28" s="1428"/>
      <c r="BQ28" s="1428"/>
      <c r="BR28" s="1428"/>
      <c r="BS28" s="1428"/>
      <c r="BT28" s="1428"/>
      <c r="BU28" s="1428"/>
      <c r="BV28" s="1390"/>
      <c r="BW28" s="351"/>
      <c r="BX28" s="351"/>
      <c r="BY28" s="351"/>
      <c r="BZ28" s="351"/>
      <c r="CA28" s="351"/>
    </row>
    <row r="29" spans="1:79" ht="14.25" x14ac:dyDescent="0.2">
      <c r="A29" s="351"/>
      <c r="B29" s="351"/>
      <c r="C29" s="1427"/>
      <c r="D29" s="1428"/>
      <c r="E29" s="1428"/>
      <c r="F29" s="1428"/>
      <c r="G29" s="1428"/>
      <c r="H29" s="1428"/>
      <c r="I29" s="1428"/>
      <c r="J29" s="1428"/>
      <c r="K29" s="1428"/>
      <c r="L29" s="1428"/>
      <c r="M29" s="1428"/>
      <c r="N29" s="1428"/>
      <c r="O29" s="1428"/>
      <c r="P29" s="1428"/>
      <c r="Q29" s="1428"/>
      <c r="R29" s="1428"/>
      <c r="S29" s="1428"/>
      <c r="T29" s="1428"/>
      <c r="U29" s="1428"/>
      <c r="V29" s="1428"/>
      <c r="W29" s="1428"/>
      <c r="X29" s="1428"/>
      <c r="Y29" s="1428"/>
      <c r="Z29" s="1428"/>
      <c r="AA29" s="1428"/>
      <c r="AB29" s="1428"/>
      <c r="AC29" s="1428"/>
      <c r="AD29" s="1428"/>
      <c r="AE29" s="1428"/>
      <c r="AF29" s="1428"/>
      <c r="AG29" s="1428"/>
      <c r="AH29" s="1428"/>
      <c r="AI29" s="1428"/>
      <c r="AJ29" s="1428"/>
      <c r="AK29" s="1428"/>
      <c r="AL29" s="1428"/>
      <c r="AM29" s="1428"/>
      <c r="AN29" s="1428"/>
      <c r="AO29" s="1428"/>
      <c r="AP29" s="1428"/>
      <c r="AQ29" s="1428"/>
      <c r="AR29" s="1428"/>
      <c r="AS29" s="1428"/>
      <c r="AT29" s="1428"/>
      <c r="AU29" s="1428"/>
      <c r="AV29" s="1428"/>
      <c r="AW29" s="1428"/>
      <c r="AX29" s="1428"/>
      <c r="AY29" s="1428"/>
      <c r="AZ29" s="1428"/>
      <c r="BA29" s="1428"/>
      <c r="BB29" s="1428"/>
      <c r="BC29" s="1428"/>
      <c r="BD29" s="1428"/>
      <c r="BE29" s="1428"/>
      <c r="BF29" s="1428"/>
      <c r="BG29" s="1428"/>
      <c r="BH29" s="1428"/>
      <c r="BI29" s="1428"/>
      <c r="BJ29" s="1428"/>
      <c r="BK29" s="1428"/>
      <c r="BL29" s="1428"/>
      <c r="BM29" s="1428"/>
      <c r="BN29" s="1428"/>
      <c r="BO29" s="1428"/>
      <c r="BP29" s="1428"/>
      <c r="BQ29" s="1428"/>
      <c r="BR29" s="1428"/>
      <c r="BS29" s="1428"/>
      <c r="BT29" s="1428"/>
      <c r="BU29" s="1428"/>
      <c r="BV29" s="1390"/>
      <c r="BW29" s="351"/>
      <c r="BX29" s="351"/>
      <c r="BY29" s="351"/>
      <c r="BZ29" s="351"/>
      <c r="CA29" s="351"/>
    </row>
    <row r="30" spans="1:79" ht="14.25" x14ac:dyDescent="0.2">
      <c r="A30" s="351"/>
      <c r="B30" s="351"/>
      <c r="C30" s="1429"/>
      <c r="D30" s="1430"/>
      <c r="E30" s="1430"/>
      <c r="F30" s="1430"/>
      <c r="G30" s="1430"/>
      <c r="H30" s="1430"/>
      <c r="I30" s="1430"/>
      <c r="J30" s="1430"/>
      <c r="K30" s="1430"/>
      <c r="L30" s="1430"/>
      <c r="M30" s="1430"/>
      <c r="N30" s="1430"/>
      <c r="O30" s="1430"/>
      <c r="P30" s="1430"/>
      <c r="Q30" s="1430"/>
      <c r="R30" s="1430"/>
      <c r="S30" s="1430"/>
      <c r="T30" s="1430"/>
      <c r="U30" s="1430"/>
      <c r="V30" s="1430"/>
      <c r="W30" s="1430"/>
      <c r="X30" s="1430"/>
      <c r="Y30" s="1430"/>
      <c r="Z30" s="1430"/>
      <c r="AA30" s="1430"/>
      <c r="AB30" s="1430"/>
      <c r="AC30" s="1430"/>
      <c r="AD30" s="1430"/>
      <c r="AE30" s="1430"/>
      <c r="AF30" s="1430"/>
      <c r="AG30" s="1430"/>
      <c r="AH30" s="1430"/>
      <c r="AI30" s="1430"/>
      <c r="AJ30" s="1430"/>
      <c r="AK30" s="1430"/>
      <c r="AL30" s="1430"/>
      <c r="AM30" s="1430"/>
      <c r="AN30" s="1430"/>
      <c r="AO30" s="1430"/>
      <c r="AP30" s="1430"/>
      <c r="AQ30" s="1430"/>
      <c r="AR30" s="1430"/>
      <c r="AS30" s="1430"/>
      <c r="AT30" s="1430"/>
      <c r="AU30" s="1430"/>
      <c r="AV30" s="1430"/>
      <c r="AW30" s="1430"/>
      <c r="AX30" s="1430"/>
      <c r="AY30" s="1430"/>
      <c r="AZ30" s="1430"/>
      <c r="BA30" s="1430"/>
      <c r="BB30" s="1430"/>
      <c r="BC30" s="1430"/>
      <c r="BD30" s="1430"/>
      <c r="BE30" s="1430"/>
      <c r="BF30" s="1430"/>
      <c r="BG30" s="1430"/>
      <c r="BH30" s="1430"/>
      <c r="BI30" s="1430"/>
      <c r="BJ30" s="1430"/>
      <c r="BK30" s="1430"/>
      <c r="BL30" s="1430"/>
      <c r="BM30" s="1430"/>
      <c r="BN30" s="1430"/>
      <c r="BO30" s="1430"/>
      <c r="BP30" s="1430"/>
      <c r="BQ30" s="1430"/>
      <c r="BR30" s="1430"/>
      <c r="BS30" s="1430"/>
      <c r="BT30" s="1430"/>
      <c r="BU30" s="1430"/>
      <c r="BV30" s="1393"/>
      <c r="BW30" s="351"/>
      <c r="BX30" s="351"/>
      <c r="BY30" s="351"/>
      <c r="BZ30" s="351"/>
      <c r="CA30" s="351"/>
    </row>
    <row r="31" spans="1:79" ht="14.25" x14ac:dyDescent="0.2">
      <c r="A31" s="351"/>
      <c r="B31" s="351"/>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c r="AX31" s="351"/>
      <c r="AY31" s="351"/>
      <c r="AZ31" s="351"/>
      <c r="BA31" s="351"/>
      <c r="BB31" s="351"/>
      <c r="BC31" s="351"/>
      <c r="BD31" s="351"/>
      <c r="BE31" s="351"/>
      <c r="BF31" s="351"/>
      <c r="BG31" s="351"/>
      <c r="BH31" s="351"/>
      <c r="BI31" s="351"/>
      <c r="BJ31" s="351"/>
      <c r="BK31" s="351"/>
      <c r="BL31" s="351"/>
      <c r="BM31" s="351"/>
      <c r="BN31" s="351"/>
      <c r="BO31" s="351"/>
      <c r="BP31" s="351"/>
      <c r="BQ31" s="351"/>
      <c r="BR31" s="351"/>
      <c r="BS31" s="351"/>
      <c r="BT31" s="351"/>
      <c r="BU31" s="351"/>
      <c r="BV31" s="351"/>
      <c r="BW31" s="351"/>
      <c r="BX31" s="351"/>
      <c r="BY31" s="351"/>
      <c r="BZ31" s="351"/>
      <c r="CA31" s="351"/>
    </row>
    <row r="32" spans="1:79" ht="14.25" x14ac:dyDescent="0.2">
      <c r="A32" s="352" t="s">
        <v>120</v>
      </c>
      <c r="B32" s="343">
        <v>3</v>
      </c>
      <c r="C32" s="1455" t="s">
        <v>340</v>
      </c>
      <c r="D32" s="1455"/>
      <c r="E32" s="1455"/>
      <c r="F32" s="1455"/>
      <c r="G32" s="1455"/>
      <c r="H32" s="1455"/>
      <c r="I32" s="1455"/>
      <c r="J32" s="1455"/>
      <c r="K32" s="1455"/>
      <c r="L32" s="1455"/>
      <c r="M32" s="1455"/>
      <c r="N32" s="1455"/>
      <c r="O32" s="1455"/>
      <c r="P32" s="1455"/>
      <c r="Q32" s="1455"/>
      <c r="R32" s="1455"/>
      <c r="S32" s="1455"/>
      <c r="T32" s="1455"/>
      <c r="U32" s="1455"/>
      <c r="V32" s="1455"/>
      <c r="W32" s="1455"/>
      <c r="X32" s="1455"/>
      <c r="Y32" s="1455"/>
      <c r="Z32" s="1455"/>
      <c r="AA32" s="1455"/>
      <c r="AB32" s="1455"/>
      <c r="AC32" s="1455"/>
      <c r="AD32" s="1455"/>
      <c r="AE32" s="1455"/>
      <c r="AF32" s="1455"/>
      <c r="AG32" s="1455"/>
      <c r="AH32" s="1455"/>
      <c r="AI32" s="1455"/>
      <c r="AJ32" s="1455"/>
      <c r="AK32" s="1455"/>
      <c r="AL32" s="1455"/>
      <c r="AM32" s="1455"/>
      <c r="AN32" s="1455"/>
      <c r="AO32" s="1455"/>
      <c r="AP32" s="1455"/>
      <c r="AQ32" s="1455"/>
      <c r="AR32" s="1455"/>
      <c r="AS32" s="1455"/>
      <c r="AT32" s="1455"/>
      <c r="AU32" s="1455"/>
      <c r="AV32" s="1455"/>
      <c r="AW32" s="1455"/>
      <c r="AX32" s="1455"/>
      <c r="AY32" s="1455"/>
      <c r="AZ32" s="1455"/>
      <c r="BA32" s="1455"/>
      <c r="BB32" s="1455"/>
      <c r="BC32" s="1455"/>
      <c r="BD32" s="1455"/>
      <c r="BE32" s="1455"/>
      <c r="BF32" s="1455"/>
      <c r="BG32" s="1455"/>
      <c r="BH32" s="1455"/>
      <c r="BI32" s="1455"/>
      <c r="BJ32" s="1455"/>
      <c r="BK32" s="1455"/>
      <c r="BL32" s="1455"/>
      <c r="BM32" s="1455"/>
      <c r="BN32" s="1455"/>
      <c r="BO32" s="1455"/>
      <c r="BP32" s="1455"/>
      <c r="BQ32" s="1455"/>
      <c r="BR32" s="1455"/>
      <c r="BS32" s="1455"/>
      <c r="BT32" s="1455"/>
      <c r="BU32" s="1455"/>
      <c r="BV32" s="337"/>
      <c r="BW32" s="337"/>
      <c r="BX32" s="337"/>
      <c r="BY32" s="337"/>
      <c r="BZ32" s="337"/>
      <c r="CA32" s="337"/>
    </row>
    <row r="33" spans="1:79" x14ac:dyDescent="0.2">
      <c r="B33" s="353"/>
    </row>
    <row r="34" spans="1:79" ht="14.25" x14ac:dyDescent="0.2">
      <c r="A34" s="11"/>
      <c r="B34" s="11"/>
      <c r="C34" s="11" t="s">
        <v>103</v>
      </c>
      <c r="D34" s="11"/>
      <c r="E34" s="11" t="s">
        <v>341</v>
      </c>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4"/>
      <c r="BQ34" s="14"/>
      <c r="BR34" s="14"/>
      <c r="BS34" s="14"/>
      <c r="BT34" s="14"/>
      <c r="BU34" s="14"/>
      <c r="BV34" s="14"/>
      <c r="BW34" s="14"/>
      <c r="BX34" s="14"/>
      <c r="BY34" s="14"/>
      <c r="BZ34" s="14"/>
      <c r="CA34" s="14"/>
    </row>
    <row r="35" spans="1:79" x14ac:dyDescent="0.2">
      <c r="A35" s="354"/>
      <c r="B35" s="354"/>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4"/>
      <c r="AQ35" s="354"/>
      <c r="AR35" s="354"/>
      <c r="AS35" s="354"/>
      <c r="AT35" s="354"/>
      <c r="AU35" s="354"/>
      <c r="AV35" s="354"/>
      <c r="AW35" s="354"/>
      <c r="AX35" s="354"/>
      <c r="AY35" s="354"/>
      <c r="AZ35" s="354"/>
      <c r="BA35" s="354"/>
      <c r="BB35" s="354"/>
      <c r="BC35" s="354"/>
      <c r="BD35" s="354"/>
      <c r="BE35" s="354"/>
      <c r="BF35" s="354"/>
      <c r="BG35" s="354"/>
      <c r="BH35" s="354"/>
      <c r="BI35" s="354"/>
      <c r="BJ35" s="354"/>
      <c r="BK35" s="354"/>
      <c r="BL35" s="354"/>
      <c r="BM35" s="354"/>
      <c r="BN35" s="354"/>
      <c r="BO35" s="354"/>
      <c r="BP35" s="354"/>
      <c r="BQ35" s="354"/>
      <c r="BR35" s="354"/>
      <c r="BS35" s="354"/>
      <c r="BT35" s="354"/>
      <c r="BU35" s="354"/>
      <c r="BV35" s="354"/>
      <c r="BW35" s="354"/>
      <c r="BX35" s="354"/>
      <c r="BY35" s="354"/>
      <c r="BZ35" s="354"/>
      <c r="CA35" s="354"/>
    </row>
    <row r="36" spans="1:79" ht="14.25" x14ac:dyDescent="0.2">
      <c r="A36" s="355"/>
      <c r="B36" s="355"/>
      <c r="C36" s="355"/>
      <c r="D36" s="355">
        <v>1</v>
      </c>
      <c r="E36" s="1402" t="s">
        <v>342</v>
      </c>
      <c r="F36" s="1402"/>
      <c r="G36" s="1402"/>
      <c r="H36" s="1402"/>
      <c r="I36" s="1402"/>
      <c r="J36" s="1402"/>
      <c r="K36" s="1402"/>
      <c r="L36" s="1402"/>
      <c r="M36" s="1402"/>
      <c r="N36" s="1402"/>
      <c r="O36" s="1402"/>
      <c r="P36" s="1402"/>
      <c r="Q36" s="1402"/>
      <c r="R36" s="1402"/>
      <c r="S36" s="1402"/>
      <c r="T36" s="1402"/>
      <c r="U36" s="1402"/>
      <c r="V36" s="1402"/>
      <c r="W36" s="1402"/>
      <c r="X36" s="1402"/>
      <c r="Y36" s="1402"/>
      <c r="Z36" s="1402"/>
      <c r="AA36" s="1402"/>
      <c r="AB36" s="1402"/>
      <c r="AC36" s="1402"/>
      <c r="AD36" s="1402"/>
      <c r="AE36" s="1402"/>
      <c r="AF36" s="1402"/>
      <c r="AG36" s="1402"/>
      <c r="AH36" s="1402"/>
      <c r="AI36" s="1402"/>
      <c r="AJ36" s="1402"/>
      <c r="AK36" s="1402"/>
      <c r="AL36" s="1402"/>
      <c r="AM36" s="1402"/>
      <c r="AN36" s="1402"/>
      <c r="AO36" s="1402"/>
      <c r="AP36" s="1402"/>
      <c r="AQ36" s="339"/>
      <c r="AR36" s="1422"/>
      <c r="AS36" s="1423"/>
      <c r="AT36" s="1423"/>
      <c r="AU36" s="1423"/>
      <c r="AV36" s="1423"/>
      <c r="AW36" s="1423"/>
      <c r="AX36" s="1423"/>
      <c r="AY36" s="1423"/>
      <c r="AZ36" s="1423"/>
      <c r="BA36" s="1423"/>
      <c r="BB36" s="1423"/>
      <c r="BC36" s="1424"/>
      <c r="BD36" s="355"/>
      <c r="BE36" s="355"/>
      <c r="BF36" s="355"/>
      <c r="BG36" s="355"/>
      <c r="BH36" s="355"/>
      <c r="BI36" s="355"/>
      <c r="BJ36" s="355"/>
      <c r="BK36" s="355"/>
      <c r="BL36" s="355"/>
      <c r="BM36" s="355"/>
      <c r="BN36" s="355"/>
      <c r="BO36" s="355"/>
      <c r="BP36" s="355"/>
      <c r="BQ36" s="355"/>
      <c r="BR36" s="355"/>
      <c r="BS36" s="355"/>
      <c r="BT36" s="355"/>
      <c r="BU36" s="355"/>
      <c r="BV36" s="355"/>
      <c r="BW36" s="355"/>
      <c r="BX36" s="355"/>
      <c r="BY36" s="355"/>
      <c r="BZ36" s="355"/>
      <c r="CA36" s="355"/>
    </row>
    <row r="37" spans="1:79" ht="14.25" x14ac:dyDescent="0.2">
      <c r="A37" s="355"/>
      <c r="B37" s="355"/>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355"/>
      <c r="AN37" s="355"/>
      <c r="AO37" s="355"/>
      <c r="AP37" s="355"/>
      <c r="AQ37" s="355"/>
      <c r="AR37" s="355"/>
      <c r="AS37" s="355"/>
      <c r="AT37" s="355"/>
      <c r="AU37" s="355"/>
      <c r="AV37" s="355"/>
      <c r="AW37" s="355"/>
      <c r="AX37" s="355"/>
      <c r="AY37" s="355"/>
      <c r="AZ37" s="355"/>
      <c r="BA37" s="355"/>
      <c r="BB37" s="355"/>
      <c r="BC37" s="355"/>
      <c r="BD37" s="355"/>
      <c r="BE37" s="355"/>
      <c r="BF37" s="355"/>
      <c r="BG37" s="355"/>
      <c r="BH37" s="355"/>
      <c r="BI37" s="355"/>
      <c r="BJ37" s="355"/>
      <c r="BK37" s="355"/>
      <c r="BL37" s="355"/>
      <c r="BM37" s="355"/>
      <c r="BN37" s="355"/>
      <c r="BO37" s="355"/>
      <c r="BP37" s="355"/>
      <c r="BQ37" s="355"/>
      <c r="BR37" s="355"/>
      <c r="BS37" s="355"/>
      <c r="BT37" s="355"/>
      <c r="BU37" s="355"/>
      <c r="BV37" s="355"/>
      <c r="BW37" s="355"/>
      <c r="BX37" s="355"/>
      <c r="BY37" s="355"/>
      <c r="BZ37" s="355"/>
      <c r="CA37" s="355"/>
    </row>
    <row r="38" spans="1:79" ht="14.25" x14ac:dyDescent="0.2">
      <c r="A38" s="355"/>
      <c r="B38" s="355"/>
      <c r="C38" s="355"/>
      <c r="D38" s="355">
        <v>2</v>
      </c>
      <c r="E38" s="1402" t="s">
        <v>343</v>
      </c>
      <c r="F38" s="1402"/>
      <c r="G38" s="1402"/>
      <c r="H38" s="1402"/>
      <c r="I38" s="1402"/>
      <c r="J38" s="1402"/>
      <c r="K38" s="1402"/>
      <c r="L38" s="1402"/>
      <c r="M38" s="1402"/>
      <c r="N38" s="1402"/>
      <c r="O38" s="1402"/>
      <c r="P38" s="1402"/>
      <c r="Q38" s="1402"/>
      <c r="R38" s="1402"/>
      <c r="S38" s="1402"/>
      <c r="T38" s="1402"/>
      <c r="U38" s="1402"/>
      <c r="V38" s="1402"/>
      <c r="W38" s="1402"/>
      <c r="X38" s="1402"/>
      <c r="Y38" s="1402"/>
      <c r="Z38" s="1402"/>
      <c r="AA38" s="1402"/>
      <c r="AB38" s="1402"/>
      <c r="AC38" s="1402"/>
      <c r="AD38" s="1402"/>
      <c r="AE38" s="1402"/>
      <c r="AF38" s="1402"/>
      <c r="AG38" s="1402"/>
      <c r="AH38" s="1402"/>
      <c r="AI38" s="1402"/>
      <c r="AJ38" s="1402"/>
      <c r="AK38" s="1402"/>
      <c r="AL38" s="1402"/>
      <c r="AM38" s="1402"/>
      <c r="AN38" s="1402"/>
      <c r="AO38" s="1402"/>
      <c r="AP38" s="1402"/>
      <c r="AQ38" s="339"/>
      <c r="AR38" s="1422"/>
      <c r="AS38" s="1423"/>
      <c r="AT38" s="1423"/>
      <c r="AU38" s="1423"/>
      <c r="AV38" s="1423"/>
      <c r="AW38" s="1423"/>
      <c r="AX38" s="1423"/>
      <c r="AY38" s="1423"/>
      <c r="AZ38" s="1423"/>
      <c r="BA38" s="1423"/>
      <c r="BB38" s="1423"/>
      <c r="BC38" s="1424"/>
      <c r="BD38" s="355"/>
      <c r="BE38" s="355"/>
      <c r="BF38" s="1452" t="e">
        <f>AR38/AR36</f>
        <v>#DIV/0!</v>
      </c>
      <c r="BG38" s="1453"/>
      <c r="BH38" s="1453"/>
      <c r="BI38" s="1453"/>
      <c r="BJ38" s="1454"/>
      <c r="BL38" s="355" t="s">
        <v>669</v>
      </c>
      <c r="BM38" s="352"/>
      <c r="BN38" s="352"/>
      <c r="BO38" s="352"/>
      <c r="BP38" s="352"/>
      <c r="BQ38" s="352"/>
      <c r="BR38" s="352"/>
      <c r="BS38" s="352"/>
      <c r="BT38" s="352"/>
      <c r="BU38" s="352"/>
      <c r="BV38" s="352"/>
      <c r="BW38" s="352"/>
      <c r="BX38" s="352"/>
      <c r="BY38" s="352"/>
      <c r="BZ38" s="352"/>
      <c r="CA38" s="355"/>
    </row>
    <row r="39" spans="1:79" ht="14.25" x14ac:dyDescent="0.2">
      <c r="A39" s="355"/>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355"/>
      <c r="AR39" s="355"/>
      <c r="AS39" s="355"/>
      <c r="AT39" s="355"/>
      <c r="AU39" s="355"/>
      <c r="AV39" s="355"/>
      <c r="AW39" s="355"/>
      <c r="AX39" s="355"/>
      <c r="AY39" s="355"/>
      <c r="AZ39" s="355"/>
      <c r="BA39" s="355"/>
      <c r="BB39" s="355"/>
      <c r="BC39" s="355"/>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355"/>
      <c r="BZ39" s="355"/>
      <c r="CA39" s="355"/>
    </row>
    <row r="40" spans="1:79" ht="14.25" x14ac:dyDescent="0.2">
      <c r="A40" s="355"/>
      <c r="B40" s="355"/>
      <c r="C40" s="355"/>
      <c r="D40" s="355"/>
      <c r="E40" s="1402" t="s">
        <v>344</v>
      </c>
      <c r="F40" s="1402"/>
      <c r="G40" s="1402"/>
      <c r="H40" s="1402"/>
      <c r="I40" s="1402"/>
      <c r="J40" s="1402"/>
      <c r="K40" s="1402"/>
      <c r="L40" s="1402"/>
      <c r="M40" s="1402"/>
      <c r="N40" s="1402"/>
      <c r="O40" s="1402"/>
      <c r="P40" s="1402"/>
      <c r="Q40" s="1402"/>
      <c r="R40" s="1402"/>
      <c r="S40" s="1402"/>
      <c r="T40" s="1402"/>
      <c r="U40" s="1402"/>
      <c r="V40" s="1402"/>
      <c r="W40" s="1402"/>
      <c r="X40" s="1402"/>
      <c r="Y40" s="1402"/>
      <c r="Z40" s="1402"/>
      <c r="AA40" s="1402"/>
      <c r="AB40" s="1402"/>
      <c r="AC40" s="1402"/>
      <c r="AD40" s="1402"/>
      <c r="AE40" s="1402"/>
      <c r="AF40" s="1402"/>
      <c r="AG40" s="1402"/>
      <c r="AH40" s="1402"/>
      <c r="AI40" s="1402"/>
      <c r="AJ40" s="1402"/>
      <c r="AK40" s="1402"/>
      <c r="AL40" s="1402"/>
      <c r="AM40" s="1402"/>
      <c r="AN40" s="1402"/>
      <c r="AO40" s="1402"/>
      <c r="AP40" s="1402"/>
      <c r="AQ40" s="355"/>
      <c r="AR40" s="1422"/>
      <c r="AS40" s="1423"/>
      <c r="AT40" s="1423"/>
      <c r="AU40" s="1423"/>
      <c r="AV40" s="1423"/>
      <c r="AW40" s="1423"/>
      <c r="AX40" s="1423"/>
      <c r="AY40" s="1423"/>
      <c r="AZ40" s="1423"/>
      <c r="BA40" s="1423"/>
      <c r="BB40" s="1423"/>
      <c r="BC40" s="1424"/>
      <c r="BD40" s="355"/>
      <c r="BE40" s="355"/>
      <c r="BF40" s="355"/>
      <c r="BG40" s="355"/>
      <c r="BH40" s="355"/>
      <c r="BI40" s="355"/>
      <c r="BJ40" s="355"/>
      <c r="BK40" s="355"/>
      <c r="BL40" s="355"/>
      <c r="BM40" s="355"/>
      <c r="BN40" s="355"/>
      <c r="BO40" s="355"/>
      <c r="BP40" s="355"/>
      <c r="BQ40" s="355"/>
      <c r="BR40" s="355"/>
      <c r="BS40" s="355"/>
      <c r="BT40" s="355"/>
      <c r="BU40" s="355"/>
      <c r="BV40" s="355"/>
      <c r="BW40" s="355"/>
      <c r="BX40" s="355"/>
      <c r="BY40" s="355"/>
      <c r="BZ40" s="355"/>
      <c r="CA40" s="355"/>
    </row>
    <row r="41" spans="1:79" ht="14.25" x14ac:dyDescent="0.2">
      <c r="A41" s="355"/>
      <c r="B41" s="355"/>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5"/>
      <c r="AI41" s="355"/>
      <c r="AJ41" s="355"/>
      <c r="AK41" s="355"/>
      <c r="AL41" s="355"/>
      <c r="AM41" s="355"/>
      <c r="AN41" s="355"/>
      <c r="AO41" s="355"/>
      <c r="AP41" s="355"/>
      <c r="AQ41" s="355"/>
      <c r="AR41" s="355"/>
      <c r="AS41" s="355"/>
      <c r="AT41" s="355"/>
      <c r="AU41" s="355"/>
      <c r="AV41" s="355"/>
      <c r="AW41" s="355"/>
      <c r="AX41" s="355"/>
      <c r="AY41" s="355"/>
      <c r="AZ41" s="355"/>
      <c r="BA41" s="355"/>
      <c r="BB41" s="355"/>
      <c r="BC41" s="355"/>
      <c r="BD41" s="355"/>
      <c r="BE41" s="355"/>
      <c r="BF41" s="355"/>
      <c r="BG41" s="355"/>
      <c r="BH41" s="355"/>
      <c r="BI41" s="355"/>
      <c r="BJ41" s="355"/>
      <c r="BK41" s="355"/>
      <c r="BL41" s="355"/>
      <c r="BM41" s="355"/>
      <c r="BN41" s="355"/>
      <c r="BO41" s="355"/>
      <c r="BP41" s="355"/>
      <c r="BQ41" s="355"/>
      <c r="BR41" s="355"/>
      <c r="BS41" s="355"/>
      <c r="BT41" s="355"/>
      <c r="BU41" s="355"/>
      <c r="BV41" s="355"/>
      <c r="BW41" s="355"/>
      <c r="BX41" s="355"/>
      <c r="BY41" s="355"/>
      <c r="BZ41" s="355"/>
      <c r="CA41" s="355"/>
    </row>
    <row r="42" spans="1:79" ht="14.25" x14ac:dyDescent="0.2">
      <c r="A42" s="355"/>
      <c r="B42" s="355"/>
      <c r="C42" s="355"/>
      <c r="D42" s="355">
        <v>3</v>
      </c>
      <c r="E42" s="1402" t="s">
        <v>345</v>
      </c>
      <c r="F42" s="1402"/>
      <c r="G42" s="1402"/>
      <c r="H42" s="1402"/>
      <c r="I42" s="1402"/>
      <c r="J42" s="1402"/>
      <c r="K42" s="1402"/>
      <c r="L42" s="1402"/>
      <c r="M42" s="1402"/>
      <c r="N42" s="1402"/>
      <c r="O42" s="1402"/>
      <c r="P42" s="1402"/>
      <c r="Q42" s="1402"/>
      <c r="R42" s="1402"/>
      <c r="S42" s="1402"/>
      <c r="T42" s="1402"/>
      <c r="U42" s="1402"/>
      <c r="V42" s="1402"/>
      <c r="W42" s="1402"/>
      <c r="X42" s="1402"/>
      <c r="Y42" s="1402"/>
      <c r="Z42" s="1402"/>
      <c r="AA42" s="1402"/>
      <c r="AB42" s="1402"/>
      <c r="AC42" s="1402"/>
      <c r="AD42" s="1402"/>
      <c r="AE42" s="1402"/>
      <c r="AF42" s="1402"/>
      <c r="AG42" s="1402"/>
      <c r="AH42" s="1402"/>
      <c r="AI42" s="1402"/>
      <c r="AJ42" s="1402"/>
      <c r="AK42" s="1402"/>
      <c r="AL42" s="1402"/>
      <c r="AM42" s="1402"/>
      <c r="AN42" s="1402"/>
      <c r="AO42" s="1402"/>
      <c r="AP42" s="1402"/>
      <c r="AQ42" s="339"/>
      <c r="AR42" s="1422"/>
      <c r="AS42" s="1423"/>
      <c r="AT42" s="1423"/>
      <c r="AU42" s="1423"/>
      <c r="AV42" s="1423"/>
      <c r="AW42" s="1423"/>
      <c r="AX42" s="1423"/>
      <c r="AY42" s="1423"/>
      <c r="AZ42" s="1423"/>
      <c r="BA42" s="1423"/>
      <c r="BB42" s="1423"/>
      <c r="BC42" s="1424"/>
      <c r="BD42" s="355"/>
      <c r="BE42" s="355"/>
      <c r="BF42" s="1452" t="e">
        <f>AR42/AR36</f>
        <v>#DIV/0!</v>
      </c>
      <c r="BG42" s="1453"/>
      <c r="BH42" s="1453"/>
      <c r="BI42" s="1453"/>
      <c r="BJ42" s="1454"/>
      <c r="BL42" s="1402" t="s">
        <v>670</v>
      </c>
      <c r="BM42" s="1311"/>
      <c r="BN42" s="1311"/>
      <c r="BO42" s="1311"/>
      <c r="BP42" s="1311"/>
      <c r="BQ42" s="1311"/>
      <c r="BR42" s="1311"/>
      <c r="BS42" s="1311"/>
      <c r="BT42" s="1311"/>
      <c r="BU42" s="1311"/>
      <c r="BV42" s="1311"/>
      <c r="BW42" s="531"/>
      <c r="BX42" s="531"/>
      <c r="BY42" s="531"/>
      <c r="BZ42" s="531"/>
      <c r="CA42" s="355"/>
    </row>
    <row r="43" spans="1:79" ht="14.25" x14ac:dyDescent="0.2">
      <c r="A43" s="355"/>
      <c r="B43" s="355"/>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c r="AN43" s="355"/>
      <c r="AO43" s="355"/>
      <c r="AP43" s="355"/>
      <c r="AQ43" s="355"/>
      <c r="AR43" s="355"/>
      <c r="AS43" s="355"/>
      <c r="AT43" s="355"/>
      <c r="AU43" s="355"/>
      <c r="AV43" s="355"/>
      <c r="AW43" s="355"/>
      <c r="AX43" s="355"/>
      <c r="AY43" s="355"/>
      <c r="AZ43" s="355"/>
      <c r="BA43" s="355"/>
      <c r="BB43" s="355"/>
      <c r="BC43" s="355"/>
      <c r="BD43" s="355"/>
      <c r="BE43" s="355"/>
      <c r="BF43" s="355"/>
      <c r="BG43" s="355"/>
      <c r="BH43" s="355"/>
      <c r="BI43" s="355"/>
      <c r="BJ43" s="355"/>
      <c r="BL43" s="1311"/>
      <c r="BM43" s="1311"/>
      <c r="BN43" s="1311"/>
      <c r="BO43" s="1311"/>
      <c r="BP43" s="1311"/>
      <c r="BQ43" s="1311"/>
      <c r="BR43" s="1311"/>
      <c r="BS43" s="1311"/>
      <c r="BT43" s="1311"/>
      <c r="BU43" s="1311"/>
      <c r="BV43" s="1311"/>
      <c r="BW43" s="355"/>
      <c r="BX43" s="355"/>
      <c r="BY43" s="355"/>
      <c r="BZ43" s="355"/>
      <c r="CA43" s="355"/>
    </row>
    <row r="44" spans="1:79" ht="14.25" x14ac:dyDescent="0.2">
      <c r="A44" s="355"/>
      <c r="B44" s="355"/>
      <c r="C44" s="355"/>
      <c r="D44" s="355"/>
      <c r="E44" s="1402" t="s">
        <v>346</v>
      </c>
      <c r="F44" s="1402"/>
      <c r="G44" s="1402"/>
      <c r="H44" s="1402"/>
      <c r="I44" s="1402"/>
      <c r="J44" s="1402"/>
      <c r="K44" s="1402"/>
      <c r="L44" s="1402"/>
      <c r="M44" s="1402"/>
      <c r="N44" s="1402"/>
      <c r="O44" s="1402"/>
      <c r="P44" s="1402"/>
      <c r="Q44" s="1402"/>
      <c r="R44" s="1402"/>
      <c r="S44" s="1402"/>
      <c r="T44" s="1402"/>
      <c r="U44" s="1402"/>
      <c r="V44" s="1402"/>
      <c r="W44" s="1402"/>
      <c r="X44" s="1402"/>
      <c r="Y44" s="1402"/>
      <c r="Z44" s="1402"/>
      <c r="AA44" s="1402"/>
      <c r="AB44" s="1402"/>
      <c r="AC44" s="1402"/>
      <c r="AD44" s="1402"/>
      <c r="AE44" s="1402"/>
      <c r="AF44" s="1402"/>
      <c r="AG44" s="1402"/>
      <c r="AH44" s="1402"/>
      <c r="AI44" s="1402"/>
      <c r="AJ44" s="1402"/>
      <c r="AK44" s="1402"/>
      <c r="AL44" s="1402"/>
      <c r="AM44" s="1402"/>
      <c r="AN44" s="1402"/>
      <c r="AO44" s="1402"/>
      <c r="AP44" s="1402"/>
      <c r="AQ44" s="355"/>
      <c r="AR44" s="355"/>
      <c r="AS44" s="355"/>
      <c r="AT44" s="355"/>
      <c r="AU44" s="355"/>
      <c r="AV44" s="355"/>
      <c r="AW44" s="355"/>
      <c r="AX44" s="355"/>
      <c r="AY44" s="355"/>
      <c r="AZ44" s="355"/>
      <c r="BA44" s="355"/>
      <c r="BB44" s="355"/>
      <c r="BC44" s="355"/>
      <c r="BD44" s="355"/>
      <c r="BE44" s="355"/>
      <c r="BF44" s="355"/>
      <c r="BG44" s="355"/>
      <c r="BH44" s="355"/>
      <c r="BI44" s="355"/>
      <c r="BJ44" s="355"/>
      <c r="BK44" s="355"/>
      <c r="BL44" s="355"/>
      <c r="BM44" s="355"/>
      <c r="BN44" s="355"/>
      <c r="BO44" s="355"/>
      <c r="BP44" s="355"/>
      <c r="BQ44" s="355"/>
      <c r="BR44" s="355"/>
      <c r="BS44" s="355"/>
      <c r="BT44" s="355"/>
      <c r="BU44" s="355"/>
      <c r="BV44" s="355"/>
      <c r="BW44" s="355"/>
      <c r="BX44" s="355"/>
      <c r="BY44" s="355"/>
      <c r="BZ44" s="355"/>
      <c r="CA44" s="355"/>
    </row>
    <row r="45" spans="1:79" ht="14.25" x14ac:dyDescent="0.2">
      <c r="A45" s="355"/>
      <c r="B45" s="355"/>
      <c r="C45" s="355"/>
      <c r="D45" s="355">
        <v>4</v>
      </c>
      <c r="E45" s="1214"/>
      <c r="F45" s="1214"/>
      <c r="G45" s="1214"/>
      <c r="H45" s="1214"/>
      <c r="I45" s="1214"/>
      <c r="J45" s="1214"/>
      <c r="K45" s="1214"/>
      <c r="L45" s="1214"/>
      <c r="M45" s="1214"/>
      <c r="N45" s="1214"/>
      <c r="O45" s="1214"/>
      <c r="P45" s="1214"/>
      <c r="Q45" s="1214"/>
      <c r="R45" s="1214"/>
      <c r="S45" s="1214"/>
      <c r="T45" s="1214"/>
      <c r="U45" s="1214"/>
      <c r="V45" s="1214"/>
      <c r="W45" s="1214"/>
      <c r="X45" s="1214"/>
      <c r="Y45" s="1214"/>
      <c r="Z45" s="1214"/>
      <c r="AA45" s="1214"/>
      <c r="AB45" s="1214"/>
      <c r="AC45" s="1214"/>
      <c r="AD45" s="1214"/>
      <c r="AE45" s="1214"/>
      <c r="AF45" s="1214"/>
      <c r="AG45" s="1214"/>
      <c r="AH45" s="1214"/>
      <c r="AI45" s="1214"/>
      <c r="AJ45" s="1214"/>
      <c r="AK45" s="1214"/>
      <c r="AL45" s="1214"/>
      <c r="AM45" s="1214"/>
      <c r="AN45" s="1214"/>
      <c r="AO45" s="1214"/>
      <c r="AP45" s="1214"/>
      <c r="AQ45" s="355"/>
      <c r="AR45" s="1422"/>
      <c r="AS45" s="1423"/>
      <c r="AT45" s="1423"/>
      <c r="AU45" s="1423"/>
      <c r="AV45" s="1423"/>
      <c r="AW45" s="1423"/>
      <c r="AX45" s="1423"/>
      <c r="AY45" s="1423"/>
      <c r="AZ45" s="1423"/>
      <c r="BA45" s="1423"/>
      <c r="BB45" s="1423"/>
      <c r="BC45" s="1424"/>
      <c r="BD45" s="355"/>
      <c r="BE45" s="355"/>
      <c r="BF45" s="355"/>
      <c r="BG45" s="355"/>
      <c r="BH45" s="355"/>
      <c r="BI45" s="355"/>
      <c r="BJ45" s="355"/>
      <c r="BK45" s="355"/>
      <c r="BL45" s="355"/>
      <c r="BM45" s="355"/>
      <c r="BN45" s="355"/>
      <c r="BO45" s="355"/>
      <c r="BP45" s="355"/>
      <c r="BQ45" s="355"/>
      <c r="BR45" s="355"/>
      <c r="BS45" s="355"/>
      <c r="BT45" s="355"/>
      <c r="BU45" s="355"/>
      <c r="BV45" s="355"/>
      <c r="BW45" s="355"/>
      <c r="BX45" s="355"/>
      <c r="BY45" s="355"/>
      <c r="BZ45" s="355"/>
      <c r="CA45" s="355"/>
    </row>
    <row r="46" spans="1:79" ht="14.25" x14ac:dyDescent="0.2">
      <c r="A46" s="355"/>
      <c r="B46" s="355"/>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5"/>
      <c r="AJ46" s="355"/>
      <c r="AK46" s="355"/>
      <c r="AL46" s="355"/>
      <c r="AM46" s="355"/>
      <c r="AN46" s="355"/>
      <c r="AO46" s="355"/>
      <c r="AP46" s="355"/>
      <c r="AQ46" s="355"/>
      <c r="AR46" s="355"/>
      <c r="AS46" s="355"/>
      <c r="AT46" s="355"/>
      <c r="AU46" s="355"/>
      <c r="AV46" s="355"/>
      <c r="AW46" s="355"/>
      <c r="AX46" s="355"/>
      <c r="AY46" s="355"/>
      <c r="AZ46" s="355"/>
      <c r="BA46" s="355"/>
      <c r="BB46" s="355"/>
      <c r="BC46" s="355"/>
      <c r="BD46" s="355"/>
      <c r="BE46" s="355"/>
      <c r="BF46" s="355"/>
      <c r="BG46" s="355"/>
      <c r="BH46" s="355"/>
      <c r="BI46" s="355"/>
      <c r="BJ46" s="355"/>
      <c r="BK46" s="355"/>
      <c r="BL46" s="355"/>
      <c r="BM46" s="355"/>
      <c r="BN46" s="355"/>
      <c r="BO46" s="355"/>
      <c r="BP46" s="355"/>
      <c r="BQ46" s="355"/>
      <c r="BR46" s="355"/>
      <c r="BS46" s="355"/>
      <c r="BT46" s="355"/>
      <c r="BU46" s="355"/>
      <c r="BV46" s="355"/>
      <c r="BW46" s="355"/>
      <c r="BX46" s="355"/>
      <c r="BY46" s="355"/>
      <c r="BZ46" s="355"/>
      <c r="CA46" s="355"/>
    </row>
    <row r="47" spans="1:79" ht="14.25" x14ac:dyDescent="0.2">
      <c r="A47" s="11"/>
      <c r="B47" s="11"/>
      <c r="C47" s="11" t="s">
        <v>107</v>
      </c>
      <c r="D47" s="11"/>
      <c r="E47" s="11" t="s">
        <v>347</v>
      </c>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356"/>
      <c r="AY47" s="356"/>
      <c r="AZ47" s="356"/>
      <c r="BA47" s="356"/>
      <c r="BB47" s="356"/>
      <c r="BC47" s="356"/>
      <c r="BD47" s="356"/>
      <c r="BE47" s="356"/>
      <c r="BF47" s="356"/>
      <c r="BG47" s="356"/>
      <c r="BH47" s="356"/>
      <c r="BI47" s="356"/>
      <c r="BJ47" s="11"/>
      <c r="BK47" s="11"/>
      <c r="BL47" s="11"/>
      <c r="BM47" s="11"/>
      <c r="BN47" s="11"/>
      <c r="BO47" s="11"/>
      <c r="BP47" s="14"/>
      <c r="BQ47" s="14"/>
      <c r="BR47" s="14"/>
      <c r="BS47" s="14"/>
      <c r="BT47" s="14"/>
      <c r="BU47" s="14"/>
      <c r="BV47" s="14"/>
      <c r="BW47" s="14"/>
      <c r="BX47" s="14"/>
      <c r="BY47" s="14"/>
      <c r="BZ47" s="14"/>
      <c r="CA47" s="14"/>
    </row>
    <row r="48" spans="1:79" ht="14.25"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356"/>
      <c r="AY48" s="356"/>
      <c r="AZ48" s="356"/>
      <c r="BA48" s="356"/>
      <c r="BB48" s="356"/>
      <c r="BC48" s="356"/>
      <c r="BD48" s="356"/>
      <c r="BE48" s="356"/>
      <c r="BF48" s="356"/>
      <c r="BG48" s="356"/>
      <c r="BH48" s="356"/>
      <c r="BI48" s="356"/>
      <c r="BJ48" s="11"/>
      <c r="BK48" s="11"/>
      <c r="BL48" s="11"/>
      <c r="BM48" s="11"/>
      <c r="BN48" s="11"/>
      <c r="BO48" s="11"/>
      <c r="BP48" s="14"/>
      <c r="BQ48" s="14"/>
      <c r="BR48" s="14"/>
      <c r="BS48" s="14"/>
      <c r="BT48" s="14"/>
      <c r="BU48" s="14"/>
      <c r="BV48" s="14"/>
      <c r="BW48" s="14"/>
      <c r="BX48" s="14"/>
      <c r="BY48" s="14"/>
      <c r="BZ48" s="14"/>
      <c r="CA48" s="14"/>
    </row>
    <row r="49" spans="1:79" ht="14.25" x14ac:dyDescent="0.2">
      <c r="E49" s="358" t="s">
        <v>569</v>
      </c>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c r="AJ49" s="358"/>
      <c r="AK49" s="358"/>
      <c r="AL49" s="358"/>
      <c r="AM49" s="358"/>
      <c r="AN49" s="358"/>
      <c r="AO49" s="358"/>
      <c r="AP49" s="358"/>
      <c r="AQ49" s="358"/>
      <c r="AR49" s="358"/>
      <c r="AS49" s="358"/>
      <c r="AT49" s="358"/>
      <c r="AU49" s="358"/>
      <c r="AV49" s="358"/>
      <c r="AW49" s="358"/>
      <c r="AX49" s="358"/>
      <c r="AY49" s="358"/>
      <c r="AZ49" s="358"/>
      <c r="BA49" s="358"/>
      <c r="BB49" s="358"/>
      <c r="BC49" s="358"/>
      <c r="BD49" s="358"/>
      <c r="BE49" s="358"/>
      <c r="BF49" s="358"/>
      <c r="BG49" s="358"/>
      <c r="BH49" s="358"/>
      <c r="BI49" s="358"/>
      <c r="BJ49" s="358"/>
      <c r="BK49" s="358"/>
      <c r="BL49" s="358"/>
      <c r="BM49" s="358"/>
      <c r="BN49" s="358"/>
      <c r="BO49" s="358"/>
      <c r="BP49" s="358"/>
      <c r="BQ49" s="358"/>
      <c r="BR49" s="358"/>
      <c r="BS49" s="358"/>
      <c r="BT49" s="358"/>
      <c r="BU49" s="358"/>
      <c r="BV49" s="358"/>
    </row>
    <row r="50" spans="1:79" x14ac:dyDescent="0.2">
      <c r="E50" s="539" t="s">
        <v>348</v>
      </c>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8"/>
      <c r="AD50" s="358"/>
      <c r="AE50" s="358"/>
      <c r="AF50" s="358"/>
      <c r="AG50" s="358"/>
      <c r="AH50" s="358"/>
      <c r="AI50" s="358"/>
      <c r="AJ50" s="358"/>
      <c r="AK50" s="358"/>
      <c r="AL50" s="358"/>
      <c r="AM50" s="358"/>
      <c r="AN50" s="358"/>
      <c r="AO50" s="358"/>
      <c r="AP50" s="358"/>
      <c r="AQ50" s="358"/>
      <c r="AR50" s="358"/>
      <c r="AS50" s="358"/>
      <c r="AT50" s="358"/>
      <c r="AU50" s="358"/>
      <c r="AV50" s="358"/>
      <c r="AW50" s="358"/>
      <c r="AX50" s="358"/>
      <c r="AY50" s="358"/>
      <c r="AZ50" s="358"/>
      <c r="BA50" s="358"/>
      <c r="BB50" s="358"/>
      <c r="BC50" s="358"/>
      <c r="BD50" s="358"/>
      <c r="BE50" s="358"/>
      <c r="BF50" s="358"/>
      <c r="BG50" s="358"/>
      <c r="BH50" s="358"/>
      <c r="BI50" s="358"/>
      <c r="BJ50" s="358"/>
      <c r="BK50" s="358"/>
      <c r="BL50" s="358"/>
      <c r="BM50" s="358"/>
      <c r="BN50" s="358"/>
      <c r="BO50" s="358"/>
      <c r="BP50" s="358"/>
      <c r="BQ50" s="358"/>
      <c r="BR50" s="358"/>
      <c r="BS50" s="358"/>
      <c r="BT50" s="358"/>
      <c r="BU50" s="358"/>
      <c r="BV50" s="358"/>
    </row>
    <row r="51" spans="1:79" x14ac:dyDescent="0.2">
      <c r="A51" s="354"/>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4"/>
      <c r="AW51" s="354"/>
      <c r="AX51" s="354"/>
      <c r="AY51" s="354"/>
      <c r="AZ51" s="354"/>
      <c r="BA51" s="354"/>
      <c r="BB51" s="354"/>
      <c r="BC51" s="354"/>
      <c r="BD51" s="354"/>
      <c r="BE51" s="354"/>
      <c r="BF51" s="354"/>
      <c r="BG51" s="354"/>
      <c r="BH51" s="354"/>
      <c r="BI51" s="354"/>
      <c r="BJ51" s="354"/>
      <c r="BK51" s="354"/>
      <c r="BL51" s="354"/>
      <c r="BM51" s="354"/>
      <c r="BN51" s="354"/>
      <c r="BO51" s="354"/>
      <c r="BP51" s="354"/>
      <c r="BQ51" s="354"/>
      <c r="BR51" s="354"/>
      <c r="BS51" s="354"/>
      <c r="BT51" s="354"/>
      <c r="BU51" s="354"/>
      <c r="BV51" s="354"/>
      <c r="BW51" s="354"/>
      <c r="BX51" s="354"/>
      <c r="BY51" s="354"/>
      <c r="BZ51" s="354"/>
      <c r="CA51" s="354"/>
    </row>
    <row r="52" spans="1:79" x14ac:dyDescent="0.2">
      <c r="A52" s="358"/>
      <c r="B52" s="358"/>
      <c r="C52" s="359"/>
      <c r="D52" s="359"/>
      <c r="E52" s="358"/>
      <c r="F52" s="360" t="s">
        <v>349</v>
      </c>
      <c r="G52" s="360"/>
      <c r="H52" s="360"/>
      <c r="I52" s="360"/>
      <c r="J52" s="360"/>
      <c r="K52" s="360"/>
      <c r="L52" s="360"/>
      <c r="M52" s="361"/>
      <c r="N52" s="361"/>
      <c r="O52" s="361"/>
      <c r="P52" s="361"/>
      <c r="Q52" s="361"/>
      <c r="R52" s="361"/>
      <c r="S52" s="362"/>
      <c r="T52" s="358"/>
      <c r="U52" s="358"/>
      <c r="V52" s="358"/>
      <c r="W52" s="358"/>
      <c r="X52" s="358"/>
      <c r="Y52" s="358"/>
      <c r="Z52" s="358"/>
      <c r="AA52" s="358"/>
      <c r="AB52" s="358"/>
      <c r="AC52" s="358"/>
      <c r="AD52" s="358"/>
      <c r="AE52" s="358"/>
      <c r="AF52" s="358"/>
      <c r="AG52" s="1431" t="s">
        <v>317</v>
      </c>
      <c r="AH52" s="1431"/>
      <c r="AI52" s="1431"/>
      <c r="AJ52" s="1431"/>
      <c r="AK52" s="1431"/>
      <c r="AL52" s="1431"/>
      <c r="AM52" s="1431"/>
      <c r="AN52" s="1431"/>
      <c r="AO52" s="363"/>
      <c r="AP52" s="363"/>
      <c r="AQ52" s="1431" t="s">
        <v>350</v>
      </c>
      <c r="AR52" s="1431"/>
      <c r="AS52" s="1431"/>
      <c r="AT52" s="1431"/>
      <c r="AU52" s="1431"/>
      <c r="AV52" s="1431"/>
      <c r="AW52" s="1431"/>
      <c r="AX52" s="1431"/>
      <c r="AY52" s="357"/>
      <c r="AZ52" s="1431" t="s">
        <v>351</v>
      </c>
      <c r="BA52" s="1431"/>
      <c r="BB52" s="1431"/>
      <c r="BC52" s="1431"/>
      <c r="BD52" s="1431"/>
      <c r="BE52" s="1431"/>
      <c r="BF52" s="1431"/>
      <c r="BG52" s="1431"/>
      <c r="BH52" s="357"/>
      <c r="BI52" s="1432" t="s">
        <v>352</v>
      </c>
      <c r="BJ52" s="1432"/>
      <c r="BK52" s="1432"/>
      <c r="BL52" s="1432"/>
      <c r="BM52" s="1432"/>
      <c r="BN52" s="1432"/>
      <c r="BO52" s="1432"/>
      <c r="BP52" s="1432"/>
      <c r="BQ52" s="1432"/>
      <c r="BR52" s="1432"/>
      <c r="BS52" s="1432"/>
      <c r="BT52" s="1432"/>
      <c r="BU52" s="1432"/>
      <c r="BV52" s="1432"/>
      <c r="BW52" s="1432"/>
      <c r="BX52" s="1432"/>
      <c r="BY52" s="1432"/>
      <c r="BZ52" s="1432"/>
      <c r="CA52" s="1432"/>
    </row>
    <row r="53" spans="1:79" x14ac:dyDescent="0.2">
      <c r="A53" s="358"/>
      <c r="B53" s="358"/>
      <c r="C53" s="358"/>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58"/>
      <c r="AD53" s="358"/>
      <c r="AE53" s="358"/>
      <c r="AF53" s="358"/>
      <c r="AG53" s="358"/>
      <c r="AH53" s="358"/>
      <c r="AI53" s="358"/>
      <c r="AJ53" s="358"/>
      <c r="AK53" s="358"/>
      <c r="AL53" s="358"/>
      <c r="AM53" s="358"/>
      <c r="AN53" s="358"/>
      <c r="AO53" s="358"/>
      <c r="AP53" s="358"/>
      <c r="AQ53" s="358"/>
      <c r="AR53" s="358"/>
      <c r="AS53" s="358"/>
      <c r="AT53" s="358"/>
      <c r="AU53" s="358"/>
      <c r="AV53" s="358"/>
      <c r="AW53" s="358"/>
      <c r="AX53" s="358"/>
      <c r="AY53" s="357"/>
      <c r="AZ53" s="358"/>
      <c r="BA53" s="358"/>
      <c r="BB53" s="358"/>
      <c r="BC53" s="358"/>
      <c r="BD53" s="358"/>
      <c r="BE53" s="358"/>
      <c r="BF53" s="358"/>
      <c r="BG53" s="358"/>
      <c r="BH53" s="357"/>
      <c r="BI53" s="358"/>
      <c r="BJ53" s="358"/>
      <c r="BK53" s="358"/>
      <c r="BL53" s="358"/>
      <c r="BM53" s="358"/>
      <c r="BN53" s="358"/>
      <c r="BO53" s="358"/>
      <c r="BP53" s="358"/>
      <c r="BQ53" s="357"/>
      <c r="BR53" s="357"/>
      <c r="BS53" s="357"/>
      <c r="BT53" s="357"/>
      <c r="BU53" s="357"/>
      <c r="BV53" s="357"/>
      <c r="BW53" s="357"/>
      <c r="BX53" s="357"/>
      <c r="BY53" s="357"/>
      <c r="BZ53" s="357"/>
      <c r="CA53" s="357"/>
    </row>
    <row r="54" spans="1:79" ht="14.25" x14ac:dyDescent="0.2">
      <c r="A54" s="1408"/>
      <c r="B54" s="1408"/>
      <c r="C54" s="364"/>
      <c r="D54" s="364"/>
      <c r="E54" s="364"/>
      <c r="F54" s="1409"/>
      <c r="G54" s="1410"/>
      <c r="H54" s="1410"/>
      <c r="I54" s="1410"/>
      <c r="J54" s="1410"/>
      <c r="K54" s="1410"/>
      <c r="L54" s="1410"/>
      <c r="M54" s="1410"/>
      <c r="N54" s="1410"/>
      <c r="O54" s="1410"/>
      <c r="P54" s="1410"/>
      <c r="Q54" s="1410"/>
      <c r="R54" s="1410"/>
      <c r="S54" s="1410"/>
      <c r="T54" s="1410"/>
      <c r="U54" s="1410"/>
      <c r="V54" s="1410"/>
      <c r="W54" s="1410"/>
      <c r="X54" s="1410"/>
      <c r="Y54" s="1410"/>
      <c r="Z54" s="1410"/>
      <c r="AA54" s="1410"/>
      <c r="AB54" s="1410"/>
      <c r="AC54" s="1410"/>
      <c r="AD54" s="1411"/>
      <c r="AE54" s="357"/>
      <c r="AF54" s="358"/>
      <c r="AG54" s="1409"/>
      <c r="AH54" s="1410"/>
      <c r="AI54" s="1410"/>
      <c r="AJ54" s="1410"/>
      <c r="AK54" s="1410"/>
      <c r="AL54" s="1410"/>
      <c r="AM54" s="1410"/>
      <c r="AN54" s="1411"/>
      <c r="AO54" s="357"/>
      <c r="AP54" s="357"/>
      <c r="AQ54" s="1415"/>
      <c r="AR54" s="1410"/>
      <c r="AS54" s="1410"/>
      <c r="AT54" s="1410"/>
      <c r="AU54" s="1410"/>
      <c r="AV54" s="1410"/>
      <c r="AW54" s="1410"/>
      <c r="AX54" s="1411"/>
      <c r="AY54" s="357"/>
      <c r="AZ54" s="1416">
        <f>AG54-(AG54*AQ54)</f>
        <v>0</v>
      </c>
      <c r="BA54" s="1417"/>
      <c r="BB54" s="1417"/>
      <c r="BC54" s="1417"/>
      <c r="BD54" s="1417"/>
      <c r="BE54" s="1417"/>
      <c r="BF54" s="1417"/>
      <c r="BG54" s="1418"/>
      <c r="BH54" s="357"/>
      <c r="BI54" s="1403"/>
      <c r="BJ54" s="1404"/>
      <c r="BK54" s="1404"/>
      <c r="BL54" s="1404"/>
      <c r="BM54" s="1404"/>
      <c r="BN54" s="1404"/>
      <c r="BO54" s="1404"/>
      <c r="BP54" s="1404"/>
      <c r="BQ54" s="1404"/>
      <c r="BR54" s="1404"/>
      <c r="BS54" s="1404"/>
      <c r="BT54" s="1404"/>
      <c r="BU54" s="1404"/>
      <c r="BV54" s="1405"/>
    </row>
    <row r="55" spans="1:79" ht="14.25" x14ac:dyDescent="0.2">
      <c r="A55" s="365"/>
      <c r="B55" s="337"/>
      <c r="C55" s="337"/>
      <c r="D55" s="337"/>
      <c r="E55" s="337"/>
      <c r="F55" s="1412"/>
      <c r="G55" s="1413"/>
      <c r="H55" s="1413"/>
      <c r="I55" s="1413"/>
      <c r="J55" s="1413"/>
      <c r="K55" s="1413"/>
      <c r="L55" s="1413"/>
      <c r="M55" s="1413"/>
      <c r="N55" s="1413"/>
      <c r="O55" s="1413"/>
      <c r="P55" s="1413"/>
      <c r="Q55" s="1413"/>
      <c r="R55" s="1413"/>
      <c r="S55" s="1413"/>
      <c r="T55" s="1413"/>
      <c r="U55" s="1413"/>
      <c r="V55" s="1413"/>
      <c r="W55" s="1413"/>
      <c r="X55" s="1413"/>
      <c r="Y55" s="1413"/>
      <c r="Z55" s="1413"/>
      <c r="AA55" s="1413"/>
      <c r="AB55" s="1413"/>
      <c r="AC55" s="1413"/>
      <c r="AD55" s="1414"/>
      <c r="AE55" s="342"/>
      <c r="AF55" s="337"/>
      <c r="AG55" s="1412"/>
      <c r="AH55" s="1413"/>
      <c r="AI55" s="1413"/>
      <c r="AJ55" s="1413"/>
      <c r="AK55" s="1413"/>
      <c r="AL55" s="1413"/>
      <c r="AM55" s="1413"/>
      <c r="AN55" s="1414"/>
      <c r="AO55" s="366"/>
      <c r="AP55" s="366"/>
      <c r="AQ55" s="1412"/>
      <c r="AR55" s="1413"/>
      <c r="AS55" s="1413"/>
      <c r="AT55" s="1413"/>
      <c r="AU55" s="1413"/>
      <c r="AV55" s="1413"/>
      <c r="AW55" s="1413"/>
      <c r="AX55" s="1414"/>
      <c r="AY55" s="342"/>
      <c r="AZ55" s="1419"/>
      <c r="BA55" s="1420"/>
      <c r="BB55" s="1420"/>
      <c r="BC55" s="1420"/>
      <c r="BD55" s="1420"/>
      <c r="BE55" s="1420"/>
      <c r="BF55" s="1420"/>
      <c r="BG55" s="1421"/>
      <c r="BH55" s="342"/>
      <c r="BI55" s="1406"/>
      <c r="BJ55" s="1407"/>
      <c r="BK55" s="1407"/>
      <c r="BL55" s="1407"/>
      <c r="BM55" s="1407"/>
      <c r="BN55" s="1407"/>
      <c r="BO55" s="1407"/>
      <c r="BP55" s="1407"/>
      <c r="BQ55" s="1407"/>
      <c r="BR55" s="1407"/>
      <c r="BS55" s="1407"/>
      <c r="BT55" s="1407"/>
      <c r="BU55" s="1407"/>
      <c r="BV55" s="1393"/>
    </row>
    <row r="56" spans="1:79" ht="14.25" x14ac:dyDescent="0.2">
      <c r="A56" s="365"/>
      <c r="B56" s="337"/>
      <c r="C56" s="337"/>
      <c r="D56" s="337"/>
      <c r="E56" s="337"/>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37"/>
      <c r="AG56" s="342"/>
      <c r="AH56" s="342"/>
      <c r="AI56" s="342"/>
      <c r="AJ56" s="342"/>
      <c r="AK56" s="342"/>
      <c r="AL56" s="342"/>
      <c r="AM56" s="342"/>
      <c r="AN56" s="342"/>
      <c r="AO56" s="342"/>
      <c r="AP56" s="342"/>
      <c r="AQ56" s="342"/>
      <c r="AR56" s="342"/>
      <c r="AS56" s="342"/>
      <c r="AT56" s="342"/>
      <c r="AU56" s="342"/>
      <c r="AV56" s="342"/>
      <c r="AW56" s="342"/>
      <c r="AX56" s="342"/>
      <c r="AY56" s="342"/>
      <c r="AZ56" s="282"/>
      <c r="BA56" s="282"/>
      <c r="BB56" s="282"/>
      <c r="BC56" s="282"/>
      <c r="BD56" s="282"/>
      <c r="BE56" s="282"/>
      <c r="BF56" s="282"/>
      <c r="BG56" s="282"/>
      <c r="BH56" s="342"/>
      <c r="BI56" s="342"/>
      <c r="BJ56" s="342"/>
      <c r="BK56" s="342"/>
      <c r="BL56" s="342"/>
      <c r="BM56" s="342"/>
      <c r="BN56" s="342"/>
      <c r="BO56" s="342"/>
      <c r="BP56" s="342"/>
      <c r="BQ56" s="342"/>
      <c r="BR56" s="342"/>
      <c r="BS56" s="342"/>
      <c r="BT56" s="342"/>
      <c r="BU56" s="342"/>
      <c r="BV56" s="342"/>
      <c r="BW56" s="342"/>
      <c r="BX56" s="342"/>
      <c r="BY56" s="342"/>
      <c r="BZ56" s="342"/>
      <c r="CA56" s="342"/>
    </row>
    <row r="57" spans="1:79" ht="14.25" x14ac:dyDescent="0.2">
      <c r="A57" s="1408"/>
      <c r="B57" s="1408"/>
      <c r="C57" s="364"/>
      <c r="D57" s="364"/>
      <c r="E57" s="364"/>
      <c r="F57" s="1409"/>
      <c r="G57" s="1410"/>
      <c r="H57" s="1410"/>
      <c r="I57" s="1410"/>
      <c r="J57" s="1410"/>
      <c r="K57" s="1410"/>
      <c r="L57" s="1410"/>
      <c r="M57" s="1410"/>
      <c r="N57" s="1410"/>
      <c r="O57" s="1410"/>
      <c r="P57" s="1410"/>
      <c r="Q57" s="1410"/>
      <c r="R57" s="1410"/>
      <c r="S57" s="1410"/>
      <c r="T57" s="1410"/>
      <c r="U57" s="1410"/>
      <c r="V57" s="1410"/>
      <c r="W57" s="1410"/>
      <c r="X57" s="1410"/>
      <c r="Y57" s="1410"/>
      <c r="Z57" s="1410"/>
      <c r="AA57" s="1410"/>
      <c r="AB57" s="1410"/>
      <c r="AC57" s="1410"/>
      <c r="AD57" s="1411"/>
      <c r="AE57" s="357"/>
      <c r="AF57" s="337"/>
      <c r="AG57" s="1409"/>
      <c r="AH57" s="1410"/>
      <c r="AI57" s="1410"/>
      <c r="AJ57" s="1410"/>
      <c r="AK57" s="1410"/>
      <c r="AL57" s="1410"/>
      <c r="AM57" s="1410"/>
      <c r="AN57" s="1411"/>
      <c r="AO57" s="357"/>
      <c r="AP57" s="357"/>
      <c r="AQ57" s="1415"/>
      <c r="AR57" s="1410"/>
      <c r="AS57" s="1410"/>
      <c r="AT57" s="1410"/>
      <c r="AU57" s="1410"/>
      <c r="AV57" s="1410"/>
      <c r="AW57" s="1410"/>
      <c r="AX57" s="1411"/>
      <c r="AY57" s="342"/>
      <c r="AZ57" s="1416">
        <f>AG57-(AG57*AQ57)</f>
        <v>0</v>
      </c>
      <c r="BA57" s="1417"/>
      <c r="BB57" s="1417"/>
      <c r="BC57" s="1417"/>
      <c r="BD57" s="1417"/>
      <c r="BE57" s="1417"/>
      <c r="BF57" s="1417"/>
      <c r="BG57" s="1418"/>
      <c r="BH57" s="342"/>
      <c r="BI57" s="1403"/>
      <c r="BJ57" s="1404"/>
      <c r="BK57" s="1404"/>
      <c r="BL57" s="1404"/>
      <c r="BM57" s="1404"/>
      <c r="BN57" s="1404"/>
      <c r="BO57" s="1404"/>
      <c r="BP57" s="1404"/>
      <c r="BQ57" s="1404"/>
      <c r="BR57" s="1404"/>
      <c r="BS57" s="1404"/>
      <c r="BT57" s="1404"/>
      <c r="BU57" s="1404"/>
      <c r="BV57" s="1405"/>
    </row>
    <row r="58" spans="1:79" ht="14.25" x14ac:dyDescent="0.2">
      <c r="A58" s="337"/>
      <c r="B58" s="337"/>
      <c r="C58" s="337"/>
      <c r="D58" s="337"/>
      <c r="E58" s="337"/>
      <c r="F58" s="1412"/>
      <c r="G58" s="1413"/>
      <c r="H58" s="1413"/>
      <c r="I58" s="1413"/>
      <c r="J58" s="1413"/>
      <c r="K58" s="1413"/>
      <c r="L58" s="1413"/>
      <c r="M58" s="1413"/>
      <c r="N58" s="1413"/>
      <c r="O58" s="1413"/>
      <c r="P58" s="1413"/>
      <c r="Q58" s="1413"/>
      <c r="R58" s="1413"/>
      <c r="S58" s="1413"/>
      <c r="T58" s="1413"/>
      <c r="U58" s="1413"/>
      <c r="V58" s="1413"/>
      <c r="W58" s="1413"/>
      <c r="X58" s="1413"/>
      <c r="Y58" s="1413"/>
      <c r="Z58" s="1413"/>
      <c r="AA58" s="1413"/>
      <c r="AB58" s="1413"/>
      <c r="AC58" s="1413"/>
      <c r="AD58" s="1414"/>
      <c r="AE58" s="342"/>
      <c r="AF58" s="337"/>
      <c r="AG58" s="1412"/>
      <c r="AH58" s="1413"/>
      <c r="AI58" s="1413"/>
      <c r="AJ58" s="1413"/>
      <c r="AK58" s="1413"/>
      <c r="AL58" s="1413"/>
      <c r="AM58" s="1413"/>
      <c r="AN58" s="1414"/>
      <c r="AO58" s="366"/>
      <c r="AP58" s="366"/>
      <c r="AQ58" s="1412"/>
      <c r="AR58" s="1413"/>
      <c r="AS58" s="1413"/>
      <c r="AT58" s="1413"/>
      <c r="AU58" s="1413"/>
      <c r="AV58" s="1413"/>
      <c r="AW58" s="1413"/>
      <c r="AX58" s="1414"/>
      <c r="AY58" s="342"/>
      <c r="AZ58" s="1419"/>
      <c r="BA58" s="1420"/>
      <c r="BB58" s="1420"/>
      <c r="BC58" s="1420"/>
      <c r="BD58" s="1420"/>
      <c r="BE58" s="1420"/>
      <c r="BF58" s="1420"/>
      <c r="BG58" s="1421"/>
      <c r="BH58" s="342"/>
      <c r="BI58" s="1406"/>
      <c r="BJ58" s="1407"/>
      <c r="BK58" s="1407"/>
      <c r="BL58" s="1407"/>
      <c r="BM58" s="1407"/>
      <c r="BN58" s="1407"/>
      <c r="BO58" s="1407"/>
      <c r="BP58" s="1407"/>
      <c r="BQ58" s="1407"/>
      <c r="BR58" s="1407"/>
      <c r="BS58" s="1407"/>
      <c r="BT58" s="1407"/>
      <c r="BU58" s="1407"/>
      <c r="BV58" s="1393"/>
    </row>
    <row r="59" spans="1:79" ht="14.25" x14ac:dyDescent="0.2">
      <c r="A59" s="337"/>
      <c r="B59" s="337"/>
      <c r="C59" s="337"/>
      <c r="D59" s="337"/>
      <c r="E59" s="337"/>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37"/>
      <c r="AG59" s="342"/>
      <c r="AH59" s="342"/>
      <c r="AI59" s="342"/>
      <c r="AJ59" s="342"/>
      <c r="AK59" s="342"/>
      <c r="AL59" s="342"/>
      <c r="AM59" s="342"/>
      <c r="AN59" s="342"/>
      <c r="AO59" s="342"/>
      <c r="AP59" s="342"/>
      <c r="AQ59" s="342"/>
      <c r="AR59" s="342"/>
      <c r="AS59" s="342"/>
      <c r="AT59" s="342"/>
      <c r="AU59" s="342"/>
      <c r="AV59" s="342"/>
      <c r="AW59" s="342"/>
      <c r="AX59" s="342"/>
      <c r="AY59" s="342"/>
      <c r="AZ59" s="282"/>
      <c r="BA59" s="282"/>
      <c r="BB59" s="282"/>
      <c r="BC59" s="282"/>
      <c r="BD59" s="282"/>
      <c r="BE59" s="282"/>
      <c r="BF59" s="282"/>
      <c r="BG59" s="282"/>
      <c r="BH59" s="342"/>
      <c r="BI59" s="342"/>
      <c r="BJ59" s="342"/>
      <c r="BK59" s="342"/>
      <c r="BL59" s="342"/>
      <c r="BM59" s="342"/>
      <c r="BN59" s="342"/>
      <c r="BO59" s="342"/>
      <c r="BP59" s="342"/>
      <c r="BQ59" s="342"/>
      <c r="BR59" s="342"/>
      <c r="BS59" s="342"/>
      <c r="BT59" s="342"/>
      <c r="BU59" s="342"/>
      <c r="BV59" s="342"/>
      <c r="BW59" s="342"/>
      <c r="BX59" s="342"/>
      <c r="BY59" s="342"/>
      <c r="BZ59" s="342"/>
      <c r="CA59" s="342"/>
    </row>
    <row r="60" spans="1:79" ht="14.25" x14ac:dyDescent="0.2">
      <c r="A60" s="1408"/>
      <c r="B60" s="1408"/>
      <c r="C60" s="364"/>
      <c r="D60" s="364"/>
      <c r="E60" s="364"/>
      <c r="F60" s="1409"/>
      <c r="G60" s="1410"/>
      <c r="H60" s="1410"/>
      <c r="I60" s="1410"/>
      <c r="J60" s="1410"/>
      <c r="K60" s="1410"/>
      <c r="L60" s="1410"/>
      <c r="M60" s="1410"/>
      <c r="N60" s="1410"/>
      <c r="O60" s="1410"/>
      <c r="P60" s="1410"/>
      <c r="Q60" s="1410"/>
      <c r="R60" s="1410"/>
      <c r="S60" s="1410"/>
      <c r="T60" s="1410"/>
      <c r="U60" s="1410"/>
      <c r="V60" s="1410"/>
      <c r="W60" s="1410"/>
      <c r="X60" s="1410"/>
      <c r="Y60" s="1410"/>
      <c r="Z60" s="1410"/>
      <c r="AA60" s="1410"/>
      <c r="AB60" s="1410"/>
      <c r="AC60" s="1410"/>
      <c r="AD60" s="1411"/>
      <c r="AE60" s="357"/>
      <c r="AF60" s="337"/>
      <c r="AG60" s="1409"/>
      <c r="AH60" s="1410"/>
      <c r="AI60" s="1410"/>
      <c r="AJ60" s="1410"/>
      <c r="AK60" s="1410"/>
      <c r="AL60" s="1410"/>
      <c r="AM60" s="1410"/>
      <c r="AN60" s="1411"/>
      <c r="AO60" s="357"/>
      <c r="AP60" s="357"/>
      <c r="AQ60" s="1415"/>
      <c r="AR60" s="1410"/>
      <c r="AS60" s="1410"/>
      <c r="AT60" s="1410"/>
      <c r="AU60" s="1410"/>
      <c r="AV60" s="1410"/>
      <c r="AW60" s="1410"/>
      <c r="AX60" s="1411"/>
      <c r="AY60" s="342"/>
      <c r="AZ60" s="1416">
        <f>AG60-(AG60*AQ60)</f>
        <v>0</v>
      </c>
      <c r="BA60" s="1417"/>
      <c r="BB60" s="1417"/>
      <c r="BC60" s="1417"/>
      <c r="BD60" s="1417"/>
      <c r="BE60" s="1417"/>
      <c r="BF60" s="1417"/>
      <c r="BG60" s="1418"/>
      <c r="BH60" s="342"/>
      <c r="BI60" s="1403"/>
      <c r="BJ60" s="1404"/>
      <c r="BK60" s="1404"/>
      <c r="BL60" s="1404"/>
      <c r="BM60" s="1404"/>
      <c r="BN60" s="1404"/>
      <c r="BO60" s="1404"/>
      <c r="BP60" s="1404"/>
      <c r="BQ60" s="1404"/>
      <c r="BR60" s="1404"/>
      <c r="BS60" s="1404"/>
      <c r="BT60" s="1404"/>
      <c r="BU60" s="1404"/>
      <c r="BV60" s="1405"/>
    </row>
    <row r="61" spans="1:79" ht="14.25" x14ac:dyDescent="0.2">
      <c r="A61" s="337"/>
      <c r="B61" s="337"/>
      <c r="C61" s="337"/>
      <c r="D61" s="337"/>
      <c r="E61" s="337"/>
      <c r="F61" s="1412"/>
      <c r="G61" s="1413"/>
      <c r="H61" s="1413"/>
      <c r="I61" s="1413"/>
      <c r="J61" s="1413"/>
      <c r="K61" s="1413"/>
      <c r="L61" s="1413"/>
      <c r="M61" s="1413"/>
      <c r="N61" s="1413"/>
      <c r="O61" s="1413"/>
      <c r="P61" s="1413"/>
      <c r="Q61" s="1413"/>
      <c r="R61" s="1413"/>
      <c r="S61" s="1413"/>
      <c r="T61" s="1413"/>
      <c r="U61" s="1413"/>
      <c r="V61" s="1413"/>
      <c r="W61" s="1413"/>
      <c r="X61" s="1413"/>
      <c r="Y61" s="1413"/>
      <c r="Z61" s="1413"/>
      <c r="AA61" s="1413"/>
      <c r="AB61" s="1413"/>
      <c r="AC61" s="1413"/>
      <c r="AD61" s="1414"/>
      <c r="AE61" s="342"/>
      <c r="AF61" s="337"/>
      <c r="AG61" s="1412"/>
      <c r="AH61" s="1413"/>
      <c r="AI61" s="1413"/>
      <c r="AJ61" s="1413"/>
      <c r="AK61" s="1413"/>
      <c r="AL61" s="1413"/>
      <c r="AM61" s="1413"/>
      <c r="AN61" s="1414"/>
      <c r="AO61" s="366"/>
      <c r="AP61" s="366"/>
      <c r="AQ61" s="1412"/>
      <c r="AR61" s="1413"/>
      <c r="AS61" s="1413"/>
      <c r="AT61" s="1413"/>
      <c r="AU61" s="1413"/>
      <c r="AV61" s="1413"/>
      <c r="AW61" s="1413"/>
      <c r="AX61" s="1414"/>
      <c r="AY61" s="342"/>
      <c r="AZ61" s="1419"/>
      <c r="BA61" s="1420"/>
      <c r="BB61" s="1420"/>
      <c r="BC61" s="1420"/>
      <c r="BD61" s="1420"/>
      <c r="BE61" s="1420"/>
      <c r="BF61" s="1420"/>
      <c r="BG61" s="1421"/>
      <c r="BH61" s="342"/>
      <c r="BI61" s="1406"/>
      <c r="BJ61" s="1407"/>
      <c r="BK61" s="1407"/>
      <c r="BL61" s="1407"/>
      <c r="BM61" s="1407"/>
      <c r="BN61" s="1407"/>
      <c r="BO61" s="1407"/>
      <c r="BP61" s="1407"/>
      <c r="BQ61" s="1407"/>
      <c r="BR61" s="1407"/>
      <c r="BS61" s="1407"/>
      <c r="BT61" s="1407"/>
      <c r="BU61" s="1407"/>
      <c r="BV61" s="1393"/>
    </row>
    <row r="62" spans="1:79" ht="14.25" x14ac:dyDescent="0.2">
      <c r="A62" s="337"/>
      <c r="B62" s="337"/>
      <c r="C62" s="337"/>
      <c r="D62" s="337"/>
      <c r="E62" s="337"/>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37"/>
      <c r="AG62" s="342"/>
      <c r="AH62" s="342"/>
      <c r="AI62" s="342"/>
      <c r="AJ62" s="342"/>
      <c r="AK62" s="342"/>
      <c r="AL62" s="342"/>
      <c r="AM62" s="342"/>
      <c r="AN62" s="342"/>
      <c r="AO62" s="342"/>
      <c r="AP62" s="342"/>
      <c r="AQ62" s="342"/>
      <c r="AR62" s="342"/>
      <c r="AS62" s="342"/>
      <c r="AT62" s="342"/>
      <c r="AU62" s="342"/>
      <c r="AV62" s="342"/>
      <c r="AW62" s="342"/>
      <c r="AX62" s="342"/>
      <c r="AY62" s="342"/>
      <c r="AZ62" s="282"/>
      <c r="BA62" s="282"/>
      <c r="BB62" s="282"/>
      <c r="BC62" s="282"/>
      <c r="BD62" s="282"/>
      <c r="BE62" s="282"/>
      <c r="BF62" s="282"/>
      <c r="BG62" s="282"/>
      <c r="BH62" s="342"/>
      <c r="BI62" s="342"/>
      <c r="BJ62" s="342"/>
      <c r="BK62" s="342"/>
      <c r="BL62" s="342"/>
      <c r="BM62" s="342"/>
      <c r="BN62" s="342"/>
      <c r="BO62" s="342"/>
      <c r="BP62" s="342"/>
      <c r="BQ62" s="342"/>
      <c r="BR62" s="342"/>
      <c r="BS62" s="342"/>
      <c r="BT62" s="342"/>
      <c r="BU62" s="342"/>
      <c r="BV62" s="342"/>
      <c r="BW62" s="342"/>
      <c r="BX62" s="342"/>
      <c r="BY62" s="342"/>
      <c r="BZ62" s="342"/>
      <c r="CA62" s="342"/>
    </row>
    <row r="63" spans="1:79" ht="14.25" x14ac:dyDescent="0.2">
      <c r="A63" s="1408"/>
      <c r="B63" s="1408"/>
      <c r="C63" s="364"/>
      <c r="D63" s="364"/>
      <c r="E63" s="364"/>
      <c r="F63" s="1409"/>
      <c r="G63" s="1410"/>
      <c r="H63" s="1410"/>
      <c r="I63" s="1410"/>
      <c r="J63" s="1410"/>
      <c r="K63" s="1410"/>
      <c r="L63" s="1410"/>
      <c r="M63" s="1410"/>
      <c r="N63" s="1410"/>
      <c r="O63" s="1410"/>
      <c r="P63" s="1410"/>
      <c r="Q63" s="1410"/>
      <c r="R63" s="1410"/>
      <c r="S63" s="1410"/>
      <c r="T63" s="1410"/>
      <c r="U63" s="1410"/>
      <c r="V63" s="1410"/>
      <c r="W63" s="1410"/>
      <c r="X63" s="1410"/>
      <c r="Y63" s="1410"/>
      <c r="Z63" s="1410"/>
      <c r="AA63" s="1410"/>
      <c r="AB63" s="1410"/>
      <c r="AC63" s="1410"/>
      <c r="AD63" s="1411"/>
      <c r="AE63" s="357"/>
      <c r="AF63" s="337"/>
      <c r="AG63" s="1409"/>
      <c r="AH63" s="1410"/>
      <c r="AI63" s="1410"/>
      <c r="AJ63" s="1410"/>
      <c r="AK63" s="1410"/>
      <c r="AL63" s="1410"/>
      <c r="AM63" s="1410"/>
      <c r="AN63" s="1411"/>
      <c r="AO63" s="357"/>
      <c r="AP63" s="357"/>
      <c r="AQ63" s="1415"/>
      <c r="AR63" s="1410"/>
      <c r="AS63" s="1410"/>
      <c r="AT63" s="1410"/>
      <c r="AU63" s="1410"/>
      <c r="AV63" s="1410"/>
      <c r="AW63" s="1410"/>
      <c r="AX63" s="1411"/>
      <c r="AY63" s="342"/>
      <c r="AZ63" s="1416">
        <f>AG63-(AG63*AQ63)</f>
        <v>0</v>
      </c>
      <c r="BA63" s="1417"/>
      <c r="BB63" s="1417"/>
      <c r="BC63" s="1417"/>
      <c r="BD63" s="1417"/>
      <c r="BE63" s="1417"/>
      <c r="BF63" s="1417"/>
      <c r="BG63" s="1418"/>
      <c r="BH63" s="342"/>
      <c r="BI63" s="1403"/>
      <c r="BJ63" s="1404"/>
      <c r="BK63" s="1404"/>
      <c r="BL63" s="1404"/>
      <c r="BM63" s="1404"/>
      <c r="BN63" s="1404"/>
      <c r="BO63" s="1404"/>
      <c r="BP63" s="1404"/>
      <c r="BQ63" s="1404"/>
      <c r="BR63" s="1404"/>
      <c r="BS63" s="1404"/>
      <c r="BT63" s="1404"/>
      <c r="BU63" s="1404"/>
      <c r="BV63" s="1405"/>
    </row>
    <row r="64" spans="1:79" ht="14.25" x14ac:dyDescent="0.2">
      <c r="A64" s="337"/>
      <c r="B64" s="337"/>
      <c r="C64" s="337"/>
      <c r="D64" s="337"/>
      <c r="E64" s="337"/>
      <c r="F64" s="1412"/>
      <c r="G64" s="1413"/>
      <c r="H64" s="1413"/>
      <c r="I64" s="1413"/>
      <c r="J64" s="1413"/>
      <c r="K64" s="1413"/>
      <c r="L64" s="1413"/>
      <c r="M64" s="1413"/>
      <c r="N64" s="1413"/>
      <c r="O64" s="1413"/>
      <c r="P64" s="1413"/>
      <c r="Q64" s="1413"/>
      <c r="R64" s="1413"/>
      <c r="S64" s="1413"/>
      <c r="T64" s="1413"/>
      <c r="U64" s="1413"/>
      <c r="V64" s="1413"/>
      <c r="W64" s="1413"/>
      <c r="X64" s="1413"/>
      <c r="Y64" s="1413"/>
      <c r="Z64" s="1413"/>
      <c r="AA64" s="1413"/>
      <c r="AB64" s="1413"/>
      <c r="AC64" s="1413"/>
      <c r="AD64" s="1414"/>
      <c r="AE64" s="342"/>
      <c r="AF64" s="337"/>
      <c r="AG64" s="1412"/>
      <c r="AH64" s="1413"/>
      <c r="AI64" s="1413"/>
      <c r="AJ64" s="1413"/>
      <c r="AK64" s="1413"/>
      <c r="AL64" s="1413"/>
      <c r="AM64" s="1413"/>
      <c r="AN64" s="1414"/>
      <c r="AO64" s="366"/>
      <c r="AP64" s="366"/>
      <c r="AQ64" s="1412"/>
      <c r="AR64" s="1413"/>
      <c r="AS64" s="1413"/>
      <c r="AT64" s="1413"/>
      <c r="AU64" s="1413"/>
      <c r="AV64" s="1413"/>
      <c r="AW64" s="1413"/>
      <c r="AX64" s="1414"/>
      <c r="AY64" s="342"/>
      <c r="AZ64" s="1419"/>
      <c r="BA64" s="1420"/>
      <c r="BB64" s="1420"/>
      <c r="BC64" s="1420"/>
      <c r="BD64" s="1420"/>
      <c r="BE64" s="1420"/>
      <c r="BF64" s="1420"/>
      <c r="BG64" s="1421"/>
      <c r="BH64" s="342"/>
      <c r="BI64" s="1406"/>
      <c r="BJ64" s="1407"/>
      <c r="BK64" s="1407"/>
      <c r="BL64" s="1407"/>
      <c r="BM64" s="1407"/>
      <c r="BN64" s="1407"/>
      <c r="BO64" s="1407"/>
      <c r="BP64" s="1407"/>
      <c r="BQ64" s="1407"/>
      <c r="BR64" s="1407"/>
      <c r="BS64" s="1407"/>
      <c r="BT64" s="1407"/>
      <c r="BU64" s="1407"/>
      <c r="BV64" s="1393"/>
    </row>
    <row r="65" spans="1:79" x14ac:dyDescent="0.2">
      <c r="A65" s="52"/>
      <c r="B65" s="52"/>
      <c r="C65" s="52"/>
      <c r="D65" s="52"/>
      <c r="E65" s="52"/>
      <c r="F65" s="336"/>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52"/>
      <c r="AG65" s="336"/>
      <c r="AH65" s="336"/>
      <c r="AI65" s="336"/>
      <c r="AJ65" s="336"/>
      <c r="AK65" s="336"/>
      <c r="AL65" s="336"/>
      <c r="AM65" s="336"/>
      <c r="AN65" s="336"/>
      <c r="AO65" s="336"/>
      <c r="AP65" s="336"/>
      <c r="AQ65" s="336"/>
      <c r="AR65" s="336"/>
      <c r="AS65" s="336"/>
      <c r="AT65" s="336"/>
      <c r="AU65" s="336"/>
      <c r="AV65" s="336"/>
      <c r="AW65" s="336"/>
      <c r="AX65" s="336"/>
      <c r="AY65" s="336"/>
      <c r="AZ65" s="280"/>
      <c r="BA65" s="280"/>
      <c r="BB65" s="280"/>
      <c r="BC65" s="280"/>
      <c r="BD65" s="280"/>
      <c r="BE65" s="280"/>
      <c r="BF65" s="280"/>
      <c r="BG65" s="280"/>
      <c r="BH65" s="336"/>
      <c r="BI65" s="336"/>
      <c r="BJ65" s="336"/>
      <c r="BK65" s="336"/>
      <c r="BL65" s="336"/>
      <c r="BM65" s="336"/>
      <c r="BN65" s="336"/>
      <c r="BO65" s="336"/>
      <c r="BP65" s="336"/>
      <c r="BQ65" s="336"/>
      <c r="BR65" s="336"/>
      <c r="BS65" s="336"/>
      <c r="BT65" s="336"/>
      <c r="BU65" s="336"/>
      <c r="BV65" s="336"/>
      <c r="BW65" s="336"/>
      <c r="BX65" s="336"/>
      <c r="BY65" s="336"/>
      <c r="BZ65" s="336"/>
      <c r="CA65" s="336"/>
    </row>
    <row r="66" spans="1:79" ht="14.25" x14ac:dyDescent="0.2">
      <c r="A66" s="1408"/>
      <c r="B66" s="1408"/>
      <c r="C66" s="364"/>
      <c r="D66" s="364"/>
      <c r="E66" s="364"/>
      <c r="F66" s="1409"/>
      <c r="G66" s="1410"/>
      <c r="H66" s="1410"/>
      <c r="I66" s="1410"/>
      <c r="J66" s="1410"/>
      <c r="K66" s="1410"/>
      <c r="L66" s="1410"/>
      <c r="M66" s="1410"/>
      <c r="N66" s="1410"/>
      <c r="O66" s="1410"/>
      <c r="P66" s="1410"/>
      <c r="Q66" s="1410"/>
      <c r="R66" s="1410"/>
      <c r="S66" s="1410"/>
      <c r="T66" s="1410"/>
      <c r="U66" s="1410"/>
      <c r="V66" s="1410"/>
      <c r="W66" s="1410"/>
      <c r="X66" s="1410"/>
      <c r="Y66" s="1410"/>
      <c r="Z66" s="1410"/>
      <c r="AA66" s="1410"/>
      <c r="AB66" s="1410"/>
      <c r="AC66" s="1410"/>
      <c r="AD66" s="1411"/>
      <c r="AE66" s="357"/>
      <c r="AF66" s="358"/>
      <c r="AG66" s="1409"/>
      <c r="AH66" s="1410"/>
      <c r="AI66" s="1410"/>
      <c r="AJ66" s="1410"/>
      <c r="AK66" s="1410"/>
      <c r="AL66" s="1410"/>
      <c r="AM66" s="1410"/>
      <c r="AN66" s="1411"/>
      <c r="AO66" s="357"/>
      <c r="AP66" s="357"/>
      <c r="AQ66" s="1415"/>
      <c r="AR66" s="1410"/>
      <c r="AS66" s="1410"/>
      <c r="AT66" s="1410"/>
      <c r="AU66" s="1410"/>
      <c r="AV66" s="1410"/>
      <c r="AW66" s="1410"/>
      <c r="AX66" s="1411"/>
      <c r="AY66" s="357"/>
      <c r="AZ66" s="1416">
        <f>AG66-(AG66*AQ66)</f>
        <v>0</v>
      </c>
      <c r="BA66" s="1417"/>
      <c r="BB66" s="1417"/>
      <c r="BC66" s="1417"/>
      <c r="BD66" s="1417"/>
      <c r="BE66" s="1417"/>
      <c r="BF66" s="1417"/>
      <c r="BG66" s="1418"/>
      <c r="BH66" s="357"/>
      <c r="BI66" s="1403"/>
      <c r="BJ66" s="1404"/>
      <c r="BK66" s="1404"/>
      <c r="BL66" s="1404"/>
      <c r="BM66" s="1404"/>
      <c r="BN66" s="1404"/>
      <c r="BO66" s="1404"/>
      <c r="BP66" s="1404"/>
      <c r="BQ66" s="1404"/>
      <c r="BR66" s="1404"/>
      <c r="BS66" s="1404"/>
      <c r="BT66" s="1404"/>
      <c r="BU66" s="1404"/>
      <c r="BV66" s="1405"/>
    </row>
    <row r="67" spans="1:79" ht="14.25" x14ac:dyDescent="0.2">
      <c r="A67" s="337"/>
      <c r="B67" s="337"/>
      <c r="C67" s="337"/>
      <c r="D67" s="337"/>
      <c r="E67" s="337"/>
      <c r="F67" s="1412"/>
      <c r="G67" s="1413"/>
      <c r="H67" s="1413"/>
      <c r="I67" s="1413"/>
      <c r="J67" s="1413"/>
      <c r="K67" s="1413"/>
      <c r="L67" s="1413"/>
      <c r="M67" s="1413"/>
      <c r="N67" s="1413"/>
      <c r="O67" s="1413"/>
      <c r="P67" s="1413"/>
      <c r="Q67" s="1413"/>
      <c r="R67" s="1413"/>
      <c r="S67" s="1413"/>
      <c r="T67" s="1413"/>
      <c r="U67" s="1413"/>
      <c r="V67" s="1413"/>
      <c r="W67" s="1413"/>
      <c r="X67" s="1413"/>
      <c r="Y67" s="1413"/>
      <c r="Z67" s="1413"/>
      <c r="AA67" s="1413"/>
      <c r="AB67" s="1413"/>
      <c r="AC67" s="1413"/>
      <c r="AD67" s="1414"/>
      <c r="AE67" s="342"/>
      <c r="AF67" s="337"/>
      <c r="AG67" s="1412"/>
      <c r="AH67" s="1413"/>
      <c r="AI67" s="1413"/>
      <c r="AJ67" s="1413"/>
      <c r="AK67" s="1413"/>
      <c r="AL67" s="1413"/>
      <c r="AM67" s="1413"/>
      <c r="AN67" s="1414"/>
      <c r="AO67" s="366"/>
      <c r="AP67" s="366"/>
      <c r="AQ67" s="1412"/>
      <c r="AR67" s="1413"/>
      <c r="AS67" s="1413"/>
      <c r="AT67" s="1413"/>
      <c r="AU67" s="1413"/>
      <c r="AV67" s="1413"/>
      <c r="AW67" s="1413"/>
      <c r="AX67" s="1414"/>
      <c r="AY67" s="342"/>
      <c r="AZ67" s="1419"/>
      <c r="BA67" s="1420"/>
      <c r="BB67" s="1420"/>
      <c r="BC67" s="1420"/>
      <c r="BD67" s="1420"/>
      <c r="BE67" s="1420"/>
      <c r="BF67" s="1420"/>
      <c r="BG67" s="1421"/>
      <c r="BH67" s="342"/>
      <c r="BI67" s="1406"/>
      <c r="BJ67" s="1407"/>
      <c r="BK67" s="1407"/>
      <c r="BL67" s="1407"/>
      <c r="BM67" s="1407"/>
      <c r="BN67" s="1407"/>
      <c r="BO67" s="1407"/>
      <c r="BP67" s="1407"/>
      <c r="BQ67" s="1407"/>
      <c r="BR67" s="1407"/>
      <c r="BS67" s="1407"/>
      <c r="BT67" s="1407"/>
      <c r="BU67" s="1407"/>
      <c r="BV67" s="1393"/>
    </row>
    <row r="68" spans="1:79" ht="14.25" x14ac:dyDescent="0.2">
      <c r="A68" s="337"/>
      <c r="B68" s="337"/>
      <c r="C68" s="337"/>
      <c r="D68" s="337"/>
      <c r="E68" s="337"/>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37"/>
      <c r="AQ68" s="342"/>
      <c r="AR68" s="342"/>
      <c r="AS68" s="342"/>
      <c r="AT68" s="342"/>
      <c r="AU68" s="342"/>
      <c r="AV68" s="342"/>
      <c r="AW68" s="342"/>
      <c r="AX68" s="342"/>
      <c r="AY68" s="342"/>
      <c r="AZ68" s="342"/>
      <c r="BA68" s="342"/>
      <c r="BB68" s="342"/>
      <c r="BC68" s="342"/>
      <c r="BD68" s="342"/>
      <c r="BE68" s="342"/>
      <c r="BF68" s="342"/>
      <c r="BG68" s="342"/>
      <c r="BH68" s="342"/>
      <c r="BI68" s="342"/>
      <c r="BJ68" s="342"/>
      <c r="BK68" s="342"/>
      <c r="BL68" s="342"/>
      <c r="BM68" s="342"/>
      <c r="BN68" s="342"/>
      <c r="BO68" s="342"/>
      <c r="BP68" s="342"/>
      <c r="BQ68" s="342"/>
      <c r="BR68" s="342"/>
      <c r="BS68" s="342"/>
      <c r="BT68" s="342"/>
      <c r="BU68" s="342"/>
      <c r="BV68" s="342"/>
      <c r="BW68" s="342"/>
      <c r="BX68" s="342"/>
      <c r="BY68" s="342"/>
      <c r="BZ68" s="342"/>
      <c r="CA68" s="342"/>
    </row>
    <row r="69" spans="1:79" ht="14.25" x14ac:dyDescent="0.2">
      <c r="A69" s="337"/>
      <c r="B69" s="337"/>
      <c r="C69" s="337"/>
      <c r="D69" s="337"/>
      <c r="E69" s="337"/>
      <c r="F69" s="1442" t="s">
        <v>353</v>
      </c>
      <c r="G69" s="1442"/>
      <c r="H69" s="1442"/>
      <c r="I69" s="1442"/>
      <c r="J69" s="1442"/>
      <c r="K69" s="1442"/>
      <c r="L69" s="1442"/>
      <c r="M69" s="1442"/>
      <c r="N69" s="1442"/>
      <c r="O69" s="1442"/>
      <c r="P69" s="1442"/>
      <c r="Q69" s="1442"/>
      <c r="R69" s="1442"/>
      <c r="S69" s="1442"/>
      <c r="T69" s="1442"/>
      <c r="U69" s="1442"/>
      <c r="V69" s="1442"/>
      <c r="W69" s="1442"/>
      <c r="X69" s="1442"/>
      <c r="Y69" s="1442"/>
      <c r="Z69" s="1442"/>
      <c r="AA69" s="1442"/>
      <c r="AB69" s="1442"/>
      <c r="AC69" s="1442"/>
      <c r="AD69" s="1442"/>
      <c r="AE69" s="1442"/>
      <c r="AF69" s="342"/>
      <c r="AG69" s="342"/>
      <c r="AH69" s="342"/>
      <c r="AI69" s="342"/>
      <c r="AJ69" s="342"/>
      <c r="AK69" s="342"/>
      <c r="AL69" s="342"/>
      <c r="AM69" s="342"/>
      <c r="AN69" s="342"/>
      <c r="AO69" s="342"/>
      <c r="AP69" s="337"/>
      <c r="AQ69" s="342"/>
      <c r="AR69" s="342"/>
      <c r="AS69" s="342"/>
      <c r="AT69" s="342"/>
      <c r="AU69" s="342"/>
      <c r="AV69" s="342"/>
      <c r="AW69" s="342"/>
      <c r="AX69" s="342"/>
      <c r="AY69" s="342"/>
      <c r="AZ69" s="1443">
        <f>AZ54+AZ57+AZ60+AZ63+AZ66</f>
        <v>0</v>
      </c>
      <c r="BA69" s="1444"/>
      <c r="BB69" s="1444"/>
      <c r="BC69" s="1444"/>
      <c r="BD69" s="1444"/>
      <c r="BE69" s="1444"/>
      <c r="BF69" s="1444"/>
      <c r="BG69" s="1445"/>
      <c r="BH69" s="342"/>
      <c r="BI69" s="342"/>
      <c r="BJ69" s="342"/>
      <c r="BK69" s="342"/>
      <c r="BL69" s="342"/>
      <c r="BM69" s="342"/>
      <c r="BN69" s="342"/>
      <c r="BO69" s="342"/>
      <c r="BP69" s="342"/>
      <c r="BQ69" s="342"/>
      <c r="BR69" s="342"/>
      <c r="BS69" s="342"/>
      <c r="BT69" s="342"/>
      <c r="BU69" s="342"/>
      <c r="BV69" s="342"/>
      <c r="BW69" s="342"/>
      <c r="BX69" s="342"/>
      <c r="BY69" s="342"/>
      <c r="BZ69" s="342"/>
      <c r="CA69" s="342"/>
    </row>
    <row r="70" spans="1:79" ht="14.25" x14ac:dyDescent="0.2">
      <c r="A70" s="337"/>
      <c r="B70" s="337"/>
      <c r="C70" s="337"/>
      <c r="D70" s="337"/>
      <c r="E70" s="337"/>
      <c r="F70" s="1442"/>
      <c r="G70" s="1442"/>
      <c r="H70" s="1442"/>
      <c r="I70" s="1442"/>
      <c r="J70" s="1442"/>
      <c r="K70" s="1442"/>
      <c r="L70" s="1442"/>
      <c r="M70" s="1442"/>
      <c r="N70" s="1442"/>
      <c r="O70" s="1442"/>
      <c r="P70" s="1442"/>
      <c r="Q70" s="1442"/>
      <c r="R70" s="1442"/>
      <c r="S70" s="1442"/>
      <c r="T70" s="1442"/>
      <c r="U70" s="1442"/>
      <c r="V70" s="1442"/>
      <c r="W70" s="1442"/>
      <c r="X70" s="1442"/>
      <c r="Y70" s="1442"/>
      <c r="Z70" s="1442"/>
      <c r="AA70" s="1442"/>
      <c r="AB70" s="1442"/>
      <c r="AC70" s="1442"/>
      <c r="AD70" s="1442"/>
      <c r="AE70" s="1442"/>
      <c r="AF70" s="342"/>
      <c r="AG70" s="342"/>
      <c r="AH70" s="342"/>
      <c r="AI70" s="342"/>
      <c r="AJ70" s="342"/>
      <c r="AK70" s="342"/>
      <c r="AL70" s="342"/>
      <c r="AM70" s="342"/>
      <c r="AN70" s="342"/>
      <c r="AO70" s="342"/>
      <c r="AP70" s="337"/>
      <c r="AQ70" s="342"/>
      <c r="AR70" s="342"/>
      <c r="AS70" s="342"/>
      <c r="AT70" s="342"/>
      <c r="AU70" s="342"/>
      <c r="AV70" s="342"/>
      <c r="AW70" s="342"/>
      <c r="AX70" s="342"/>
      <c r="AY70" s="342"/>
      <c r="AZ70" s="1446"/>
      <c r="BA70" s="1447"/>
      <c r="BB70" s="1447"/>
      <c r="BC70" s="1447"/>
      <c r="BD70" s="1447"/>
      <c r="BE70" s="1447"/>
      <c r="BF70" s="1447"/>
      <c r="BG70" s="1448"/>
      <c r="BH70" s="342"/>
      <c r="BI70" s="342"/>
      <c r="BJ70" s="342"/>
      <c r="BK70" s="342"/>
      <c r="BL70" s="342"/>
      <c r="BM70" s="342"/>
      <c r="BN70" s="342"/>
      <c r="BO70" s="342"/>
      <c r="BP70" s="342"/>
      <c r="BQ70" s="342"/>
      <c r="BR70" s="342"/>
      <c r="BS70" s="342"/>
      <c r="BT70" s="342"/>
      <c r="BU70" s="342"/>
      <c r="BV70" s="342"/>
      <c r="BW70" s="342"/>
      <c r="BX70" s="342"/>
      <c r="BY70" s="342"/>
      <c r="BZ70" s="342"/>
      <c r="CA70" s="342"/>
    </row>
    <row r="71" spans="1:79" ht="14.25" x14ac:dyDescent="0.2">
      <c r="A71" s="337"/>
      <c r="B71" s="337"/>
      <c r="C71" s="337"/>
      <c r="D71" s="337"/>
      <c r="E71" s="337"/>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37"/>
      <c r="AQ71" s="342"/>
      <c r="AR71" s="342"/>
      <c r="AS71" s="342"/>
      <c r="AT71" s="342"/>
      <c r="AU71" s="342"/>
      <c r="AV71" s="342"/>
      <c r="AW71" s="342"/>
      <c r="AX71" s="342"/>
      <c r="AY71" s="342"/>
      <c r="AZ71" s="342"/>
      <c r="BA71" s="342"/>
      <c r="BB71" s="342"/>
      <c r="BC71" s="342"/>
      <c r="BD71" s="342"/>
      <c r="BE71" s="342"/>
      <c r="BF71" s="342"/>
      <c r="BG71" s="342"/>
      <c r="BH71" s="342"/>
      <c r="BI71" s="342"/>
      <c r="BJ71" s="342"/>
      <c r="BK71" s="342"/>
      <c r="BL71" s="342"/>
      <c r="BM71" s="342"/>
      <c r="BN71" s="342"/>
      <c r="BO71" s="342"/>
      <c r="BP71" s="342"/>
      <c r="BQ71" s="342"/>
      <c r="BR71" s="342"/>
      <c r="BS71" s="342"/>
      <c r="BT71" s="342"/>
      <c r="BU71" s="342"/>
      <c r="BV71" s="342"/>
      <c r="BW71" s="342"/>
      <c r="BX71" s="342"/>
      <c r="BY71" s="342"/>
      <c r="BZ71" s="342"/>
      <c r="CA71" s="342"/>
    </row>
    <row r="72" spans="1:79" ht="14.25" x14ac:dyDescent="0.2">
      <c r="A72" s="11"/>
      <c r="B72" s="11"/>
      <c r="C72" s="11" t="s">
        <v>114</v>
      </c>
      <c r="D72" s="11"/>
      <c r="E72" s="11" t="s">
        <v>354</v>
      </c>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356"/>
      <c r="AY72" s="356"/>
      <c r="AZ72" s="356"/>
      <c r="BA72" s="356"/>
      <c r="BB72" s="356"/>
      <c r="BC72" s="356"/>
      <c r="BD72" s="356"/>
      <c r="BE72" s="356"/>
      <c r="BF72" s="356"/>
      <c r="BG72" s="356"/>
      <c r="BH72" s="356"/>
      <c r="BI72" s="356"/>
      <c r="BJ72" s="11"/>
      <c r="BK72" s="11"/>
      <c r="BL72" s="11"/>
      <c r="BM72" s="11"/>
      <c r="BN72" s="11"/>
      <c r="BO72" s="11"/>
      <c r="BP72" s="14"/>
      <c r="BQ72" s="14"/>
      <c r="BR72" s="14"/>
      <c r="BS72" s="14"/>
      <c r="BT72" s="14"/>
      <c r="BU72" s="14"/>
      <c r="BV72" s="14"/>
      <c r="BW72" s="14"/>
      <c r="BX72" s="14"/>
      <c r="BY72" s="14"/>
      <c r="BZ72" s="14"/>
      <c r="CA72" s="14"/>
    </row>
    <row r="73" spans="1:79" ht="14.25" x14ac:dyDescent="0.2">
      <c r="A73" s="367"/>
      <c r="B73" s="367"/>
      <c r="C73" s="367"/>
      <c r="D73" s="367"/>
      <c r="E73" s="367"/>
      <c r="F73" s="367"/>
      <c r="G73" s="367"/>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367"/>
      <c r="AL73" s="367"/>
      <c r="AM73" s="367"/>
      <c r="AN73" s="367"/>
      <c r="AO73" s="367"/>
      <c r="AP73" s="367"/>
      <c r="AQ73" s="367"/>
      <c r="AR73" s="367"/>
      <c r="AS73" s="367"/>
      <c r="AT73" s="367"/>
      <c r="AU73" s="367"/>
      <c r="AV73" s="367"/>
      <c r="AW73" s="367"/>
      <c r="AX73" s="367"/>
      <c r="AY73" s="367"/>
      <c r="AZ73" s="367"/>
      <c r="BA73" s="367"/>
      <c r="BB73" s="367"/>
      <c r="BC73" s="367"/>
      <c r="BD73" s="367"/>
      <c r="BE73" s="367"/>
      <c r="BF73" s="367"/>
      <c r="BG73" s="367"/>
      <c r="BH73" s="367"/>
      <c r="BI73" s="367"/>
      <c r="BJ73" s="367"/>
      <c r="BK73" s="367"/>
      <c r="BL73" s="367"/>
      <c r="BM73" s="367"/>
      <c r="BN73" s="367"/>
      <c r="BO73" s="367"/>
      <c r="BP73" s="367"/>
      <c r="BQ73" s="367"/>
      <c r="BR73" s="367"/>
      <c r="BS73" s="367"/>
      <c r="BT73" s="367"/>
      <c r="BU73" s="367"/>
      <c r="BV73" s="367"/>
      <c r="BW73" s="367"/>
      <c r="BX73" s="367"/>
      <c r="BY73" s="367"/>
      <c r="BZ73" s="367"/>
      <c r="CA73" s="367"/>
    </row>
    <row r="74" spans="1:79" ht="14.25" x14ac:dyDescent="0.2">
      <c r="A74" s="11"/>
      <c r="B74" s="11"/>
      <c r="C74" s="11"/>
      <c r="D74" s="11"/>
      <c r="E74" s="108" t="s">
        <v>355</v>
      </c>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356"/>
      <c r="AY74" s="356"/>
      <c r="AZ74" s="356"/>
      <c r="BA74" s="356"/>
      <c r="BB74" s="356"/>
      <c r="BC74" s="356"/>
      <c r="BD74" s="356"/>
      <c r="BE74" s="356"/>
      <c r="BF74" s="356"/>
      <c r="BG74" s="356"/>
      <c r="BH74" s="356"/>
      <c r="BI74" s="356"/>
      <c r="BJ74" s="11"/>
      <c r="BK74" s="11"/>
      <c r="BL74" s="11"/>
      <c r="BM74" s="11"/>
      <c r="BN74" s="11"/>
      <c r="BO74" s="11"/>
      <c r="BP74" s="14"/>
      <c r="BQ74" s="14"/>
      <c r="BR74" s="14"/>
      <c r="BS74" s="14"/>
      <c r="BT74" s="14"/>
      <c r="BU74" s="14"/>
      <c r="BV74" s="14"/>
      <c r="BW74" s="14"/>
      <c r="BX74" s="14"/>
      <c r="BY74" s="14"/>
      <c r="BZ74" s="14"/>
      <c r="CA74" s="14"/>
    </row>
    <row r="75" spans="1:79" ht="14.25" x14ac:dyDescent="0.2">
      <c r="A75" s="367"/>
      <c r="B75" s="367"/>
      <c r="C75" s="367"/>
      <c r="D75" s="367"/>
      <c r="E75" s="367"/>
      <c r="F75" s="367"/>
      <c r="G75" s="367"/>
      <c r="H75" s="367"/>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367"/>
      <c r="AL75" s="367"/>
      <c r="AM75" s="367"/>
      <c r="AN75" s="367"/>
      <c r="AO75" s="367"/>
      <c r="AP75" s="367"/>
      <c r="AQ75" s="367"/>
      <c r="AR75" s="367"/>
      <c r="AS75" s="367"/>
      <c r="AT75" s="367"/>
      <c r="AU75" s="367"/>
      <c r="AV75" s="367"/>
      <c r="AW75" s="367"/>
      <c r="AX75" s="367"/>
      <c r="AY75" s="367"/>
      <c r="AZ75" s="367"/>
      <c r="BA75" s="367"/>
      <c r="BB75" s="367"/>
      <c r="BC75" s="367"/>
      <c r="BD75" s="367"/>
      <c r="BE75" s="367"/>
      <c r="BF75" s="367"/>
      <c r="BG75" s="367"/>
      <c r="BH75" s="367"/>
      <c r="BI75" s="367"/>
      <c r="BJ75" s="367"/>
      <c r="BK75" s="367"/>
      <c r="BL75" s="367"/>
      <c r="BM75" s="367"/>
      <c r="BN75" s="367"/>
      <c r="BO75" s="367"/>
      <c r="BP75" s="367"/>
      <c r="BQ75" s="367"/>
      <c r="BR75" s="367"/>
      <c r="BS75" s="367"/>
      <c r="BT75" s="367"/>
      <c r="BU75" s="367"/>
      <c r="BV75" s="367"/>
      <c r="BW75" s="367"/>
      <c r="BX75" s="367"/>
      <c r="BY75" s="367"/>
      <c r="BZ75" s="367"/>
      <c r="CA75" s="367"/>
    </row>
    <row r="76" spans="1:79" ht="14.25" x14ac:dyDescent="0.2">
      <c r="A76" s="367"/>
      <c r="B76" s="367"/>
      <c r="C76" s="367"/>
      <c r="D76" s="367"/>
      <c r="E76" s="1402" t="s">
        <v>346</v>
      </c>
      <c r="F76" s="1402"/>
      <c r="G76" s="1402"/>
      <c r="H76" s="1402"/>
      <c r="I76" s="1402"/>
      <c r="J76" s="1402"/>
      <c r="K76" s="1402"/>
      <c r="L76" s="1402"/>
      <c r="M76" s="1402"/>
      <c r="N76" s="1402"/>
      <c r="O76" s="1402"/>
      <c r="P76" s="1402"/>
      <c r="Q76" s="1402"/>
      <c r="R76" s="1402"/>
      <c r="S76" s="1402"/>
      <c r="T76" s="1402"/>
      <c r="U76" s="1402"/>
      <c r="V76" s="1402"/>
      <c r="W76" s="1402"/>
      <c r="X76" s="1402"/>
      <c r="Y76" s="1402"/>
      <c r="Z76" s="1402"/>
      <c r="AA76" s="1402"/>
      <c r="AB76" s="1402"/>
      <c r="AC76" s="1402"/>
      <c r="AD76" s="1402"/>
      <c r="AE76" s="1402"/>
      <c r="AF76" s="1402"/>
      <c r="AG76" s="1402"/>
      <c r="AH76" s="1402"/>
      <c r="AI76" s="1402"/>
      <c r="AJ76" s="1402"/>
      <c r="AK76" s="1402"/>
      <c r="AL76" s="1402"/>
      <c r="AM76" s="1402"/>
      <c r="AN76" s="1402"/>
      <c r="AO76" s="1402"/>
      <c r="AP76" s="1402"/>
      <c r="AQ76" s="367"/>
      <c r="AR76" s="367"/>
      <c r="AS76" s="367"/>
      <c r="AT76" s="367"/>
      <c r="AU76" s="367"/>
      <c r="AV76" s="367"/>
      <c r="AW76" s="367"/>
      <c r="AX76" s="367"/>
      <c r="AY76" s="367"/>
      <c r="AZ76" s="367"/>
      <c r="BA76" s="367"/>
      <c r="BB76" s="367"/>
      <c r="BC76" s="367"/>
      <c r="BD76" s="367"/>
      <c r="BE76" s="367"/>
      <c r="BF76" s="367"/>
      <c r="BG76" s="367"/>
      <c r="BH76" s="367"/>
      <c r="BI76" s="367"/>
      <c r="BJ76" s="367"/>
      <c r="BK76" s="367"/>
      <c r="BL76" s="367"/>
      <c r="BM76" s="367"/>
      <c r="BN76" s="367"/>
      <c r="BO76" s="367"/>
      <c r="BP76" s="367"/>
      <c r="BQ76" s="367"/>
      <c r="BR76" s="367"/>
      <c r="BS76" s="367"/>
      <c r="BT76" s="367"/>
      <c r="BU76" s="367"/>
      <c r="BV76" s="367"/>
      <c r="BW76" s="367"/>
      <c r="BX76" s="367"/>
      <c r="BY76" s="367"/>
      <c r="BZ76" s="367"/>
      <c r="CA76" s="367"/>
    </row>
    <row r="77" spans="1:79" ht="14.25" x14ac:dyDescent="0.2">
      <c r="A77" s="367"/>
      <c r="B77" s="367"/>
      <c r="C77" s="367"/>
      <c r="D77" s="367"/>
      <c r="E77" s="1214"/>
      <c r="F77" s="1214"/>
      <c r="G77" s="1214"/>
      <c r="H77" s="1214"/>
      <c r="I77" s="1214"/>
      <c r="J77" s="1214"/>
      <c r="K77" s="1214"/>
      <c r="L77" s="1214"/>
      <c r="M77" s="1214"/>
      <c r="N77" s="1214"/>
      <c r="O77" s="1214"/>
      <c r="P77" s="1214"/>
      <c r="Q77" s="1214"/>
      <c r="R77" s="1214"/>
      <c r="S77" s="1214"/>
      <c r="T77" s="1214"/>
      <c r="U77" s="1214"/>
      <c r="V77" s="1214"/>
      <c r="W77" s="1214"/>
      <c r="X77" s="1214"/>
      <c r="Y77" s="1214"/>
      <c r="Z77" s="1214"/>
      <c r="AA77" s="1214"/>
      <c r="AB77" s="1214"/>
      <c r="AC77" s="1214"/>
      <c r="AD77" s="1214"/>
      <c r="AE77" s="1214"/>
      <c r="AF77" s="1214"/>
      <c r="AG77" s="1214"/>
      <c r="AH77" s="1214"/>
      <c r="AI77" s="1214"/>
      <c r="AJ77" s="1214"/>
      <c r="AK77" s="1214"/>
      <c r="AL77" s="1214"/>
      <c r="AM77" s="1214"/>
      <c r="AN77" s="1214"/>
      <c r="AO77" s="1214"/>
      <c r="AP77" s="1214"/>
      <c r="AQ77" s="368"/>
      <c r="AR77" s="368"/>
      <c r="AS77" s="368"/>
      <c r="AT77" s="368"/>
      <c r="AU77" s="368"/>
      <c r="AV77" s="368"/>
      <c r="AW77" s="367"/>
      <c r="AX77" s="1436">
        <f>AR45</f>
        <v>0</v>
      </c>
      <c r="AY77" s="1437"/>
      <c r="AZ77" s="1437"/>
      <c r="BA77" s="1437"/>
      <c r="BB77" s="1437"/>
      <c r="BC77" s="1437"/>
      <c r="BD77" s="1437"/>
      <c r="BE77" s="1437"/>
      <c r="BF77" s="1437"/>
      <c r="BG77" s="1437"/>
      <c r="BH77" s="1437"/>
      <c r="BI77" s="1438"/>
      <c r="BJ77" s="367"/>
      <c r="BK77" s="367"/>
      <c r="BL77" s="367"/>
      <c r="BM77" s="367"/>
      <c r="BN77" s="367"/>
      <c r="BO77" s="367"/>
      <c r="BP77" s="367"/>
      <c r="BQ77" s="367"/>
      <c r="BR77" s="367"/>
      <c r="BS77" s="367"/>
      <c r="BT77" s="367"/>
      <c r="BU77" s="367"/>
      <c r="BV77" s="367"/>
      <c r="BW77" s="367"/>
      <c r="BX77" s="367"/>
      <c r="BY77" s="367"/>
      <c r="BZ77" s="367"/>
      <c r="CA77" s="367"/>
    </row>
    <row r="78" spans="1:79" ht="14.25" x14ac:dyDescent="0.2">
      <c r="A78" s="367"/>
      <c r="B78" s="367"/>
      <c r="C78" s="367"/>
      <c r="D78" s="367"/>
      <c r="E78" s="369" t="s">
        <v>356</v>
      </c>
      <c r="F78" s="367"/>
      <c r="G78" s="367"/>
      <c r="H78" s="367"/>
      <c r="I78" s="367"/>
      <c r="J78" s="367"/>
      <c r="K78" s="367"/>
      <c r="L78" s="367"/>
      <c r="M78" s="367"/>
      <c r="N78" s="367"/>
      <c r="O78" s="367"/>
      <c r="P78" s="367"/>
      <c r="Q78" s="367"/>
      <c r="R78" s="367"/>
      <c r="S78" s="367"/>
      <c r="T78" s="367"/>
      <c r="U78" s="367"/>
      <c r="V78" s="367"/>
      <c r="W78" s="367"/>
      <c r="X78" s="367"/>
      <c r="Y78" s="367"/>
      <c r="Z78" s="367"/>
      <c r="AA78" s="367"/>
      <c r="AB78" s="367"/>
      <c r="AC78" s="367"/>
      <c r="AD78" s="367"/>
      <c r="AE78" s="367"/>
      <c r="AF78" s="367"/>
      <c r="AG78" s="367"/>
      <c r="AH78" s="367"/>
      <c r="AI78" s="367"/>
      <c r="AJ78" s="367"/>
      <c r="AK78" s="367"/>
      <c r="AL78" s="367"/>
      <c r="AM78" s="367"/>
      <c r="AN78" s="367"/>
      <c r="AO78" s="367"/>
      <c r="AP78" s="367"/>
      <c r="AQ78" s="367"/>
      <c r="AR78" s="367"/>
      <c r="AS78" s="367"/>
      <c r="AT78" s="367"/>
      <c r="AU78" s="367"/>
      <c r="AV78" s="367"/>
      <c r="AW78" s="367"/>
      <c r="AX78" s="367"/>
      <c r="AY78" s="367"/>
      <c r="AZ78" s="367"/>
      <c r="BA78" s="367"/>
      <c r="BB78" s="367"/>
      <c r="BC78" s="367"/>
      <c r="BD78" s="367"/>
      <c r="BE78" s="367"/>
      <c r="BF78" s="367"/>
      <c r="BG78" s="367"/>
      <c r="BH78" s="367"/>
      <c r="BI78" s="367"/>
      <c r="BJ78" s="367"/>
      <c r="BK78" s="367"/>
      <c r="BL78" s="367"/>
      <c r="BM78" s="367"/>
      <c r="BN78" s="367"/>
      <c r="BO78" s="367"/>
      <c r="BP78" s="367"/>
      <c r="BQ78" s="367"/>
      <c r="BR78" s="367"/>
      <c r="BS78" s="367"/>
      <c r="BT78" s="367"/>
      <c r="BU78" s="367"/>
      <c r="BV78" s="367"/>
      <c r="BW78" s="367"/>
      <c r="BX78" s="367"/>
      <c r="BY78" s="367"/>
      <c r="BZ78" s="367"/>
      <c r="CA78" s="367"/>
    </row>
    <row r="79" spans="1:79" ht="14.25" x14ac:dyDescent="0.2">
      <c r="A79" s="367"/>
      <c r="B79" s="367"/>
      <c r="C79" s="367"/>
      <c r="D79" s="367"/>
      <c r="E79" s="367" t="s">
        <v>353</v>
      </c>
      <c r="F79" s="367"/>
      <c r="G79" s="367"/>
      <c r="H79" s="367"/>
      <c r="I79" s="367"/>
      <c r="J79" s="367"/>
      <c r="K79" s="367"/>
      <c r="L79" s="367"/>
      <c r="M79" s="367"/>
      <c r="N79" s="367"/>
      <c r="O79" s="367"/>
      <c r="P79" s="367"/>
      <c r="Q79" s="367"/>
      <c r="R79" s="367"/>
      <c r="S79" s="367"/>
      <c r="T79" s="367"/>
      <c r="U79" s="367"/>
      <c r="V79" s="367"/>
      <c r="W79" s="367"/>
      <c r="X79" s="367"/>
      <c r="Y79" s="367"/>
      <c r="Z79" s="367"/>
      <c r="AA79" s="367"/>
      <c r="AB79" s="367"/>
      <c r="AC79" s="367"/>
      <c r="AD79" s="367"/>
      <c r="AE79" s="367"/>
      <c r="AF79" s="367"/>
      <c r="AG79" s="367"/>
      <c r="AH79" s="367"/>
      <c r="AI79" s="367"/>
      <c r="AJ79" s="367"/>
      <c r="AK79" s="367"/>
      <c r="AL79" s="367"/>
      <c r="AM79" s="367"/>
      <c r="AN79" s="367"/>
      <c r="AO79" s="367"/>
      <c r="AP79" s="367"/>
      <c r="AQ79" s="367"/>
      <c r="AR79" s="367"/>
      <c r="AS79" s="367"/>
      <c r="AT79" s="367"/>
      <c r="AU79" s="367"/>
      <c r="AV79" s="367"/>
      <c r="AW79" s="367"/>
      <c r="AX79" s="1449">
        <f>AZ69</f>
        <v>0</v>
      </c>
      <c r="AY79" s="1450"/>
      <c r="AZ79" s="1450"/>
      <c r="BA79" s="1450"/>
      <c r="BB79" s="1450"/>
      <c r="BC79" s="1450"/>
      <c r="BD79" s="1450"/>
      <c r="BE79" s="1450"/>
      <c r="BF79" s="1450"/>
      <c r="BG79" s="1450"/>
      <c r="BH79" s="1450"/>
      <c r="BI79" s="1451"/>
      <c r="BJ79" s="367"/>
      <c r="BK79" s="367"/>
      <c r="BL79" s="367"/>
      <c r="BM79" s="367"/>
      <c r="BN79" s="367"/>
      <c r="BO79" s="367"/>
      <c r="BP79" s="367"/>
      <c r="BQ79" s="367"/>
      <c r="BR79" s="367"/>
      <c r="BS79" s="367"/>
      <c r="BT79" s="367"/>
      <c r="BU79" s="367"/>
      <c r="BV79" s="367"/>
      <c r="BW79" s="367"/>
      <c r="BX79" s="367"/>
      <c r="BY79" s="367"/>
      <c r="BZ79" s="367"/>
      <c r="CA79" s="367"/>
    </row>
    <row r="80" spans="1:79" ht="14.25" x14ac:dyDescent="0.2">
      <c r="A80" s="367"/>
      <c r="B80" s="367"/>
      <c r="C80" s="367"/>
      <c r="D80" s="367"/>
      <c r="E80" s="369" t="s">
        <v>357</v>
      </c>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367"/>
      <c r="AL80" s="367"/>
      <c r="AM80" s="367"/>
      <c r="AN80" s="367"/>
      <c r="AO80" s="367"/>
      <c r="AP80" s="367"/>
      <c r="AQ80" s="367"/>
      <c r="AR80" s="367"/>
      <c r="AS80" s="367"/>
      <c r="AT80" s="367"/>
      <c r="AU80" s="367"/>
      <c r="AV80" s="367"/>
      <c r="AW80" s="367"/>
      <c r="AX80" s="367"/>
      <c r="AY80" s="367"/>
      <c r="AZ80" s="367"/>
      <c r="BA80" s="367"/>
      <c r="BB80" s="367"/>
      <c r="BC80" s="367"/>
      <c r="BD80" s="367"/>
      <c r="BE80" s="367"/>
      <c r="BF80" s="367"/>
      <c r="BG80" s="367"/>
      <c r="BH80" s="367"/>
      <c r="BI80" s="367"/>
      <c r="BJ80" s="367"/>
      <c r="BK80" s="367"/>
      <c r="BL80" s="367"/>
      <c r="BM80" s="367"/>
      <c r="BN80" s="367"/>
      <c r="BO80" s="367"/>
      <c r="BP80" s="367"/>
      <c r="BQ80" s="367"/>
      <c r="BR80" s="367"/>
      <c r="BS80" s="367"/>
      <c r="BT80" s="367"/>
      <c r="BU80" s="367"/>
      <c r="BV80" s="367"/>
      <c r="BW80" s="367"/>
      <c r="BX80" s="367"/>
      <c r="BY80" s="367"/>
      <c r="BZ80" s="367"/>
      <c r="CA80" s="367"/>
    </row>
    <row r="81" spans="1:79" ht="14.25" x14ac:dyDescent="0.2">
      <c r="A81" s="367"/>
      <c r="B81" s="367"/>
      <c r="C81" s="367"/>
      <c r="D81" s="367"/>
      <c r="E81" s="367" t="s">
        <v>358</v>
      </c>
      <c r="F81" s="367"/>
      <c r="G81" s="367"/>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367"/>
      <c r="AL81" s="367"/>
      <c r="AM81" s="367"/>
      <c r="AN81" s="367"/>
      <c r="AO81" s="367"/>
      <c r="AP81" s="367"/>
      <c r="AQ81" s="367"/>
      <c r="AR81" s="367"/>
      <c r="AS81" s="367"/>
      <c r="AT81" s="367"/>
      <c r="AU81" s="367"/>
      <c r="AV81" s="367"/>
      <c r="AW81" s="367"/>
      <c r="AX81" s="1449">
        <f>AX77-AX79</f>
        <v>0</v>
      </c>
      <c r="AY81" s="1450"/>
      <c r="AZ81" s="1450"/>
      <c r="BA81" s="1450"/>
      <c r="BB81" s="1450"/>
      <c r="BC81" s="1450"/>
      <c r="BD81" s="1450"/>
      <c r="BE81" s="1450"/>
      <c r="BF81" s="1450"/>
      <c r="BG81" s="1450"/>
      <c r="BH81" s="1450"/>
      <c r="BI81" s="1451"/>
      <c r="BJ81" s="367"/>
      <c r="BK81" s="367"/>
      <c r="BL81" s="367"/>
      <c r="BM81" s="367"/>
      <c r="BN81" s="367"/>
      <c r="BO81" s="367"/>
      <c r="BP81" s="367"/>
      <c r="BQ81" s="367"/>
      <c r="BR81" s="367"/>
      <c r="BS81" s="367"/>
      <c r="BT81" s="367"/>
      <c r="BU81" s="367"/>
      <c r="BV81" s="367"/>
      <c r="BW81" s="367"/>
      <c r="BX81" s="367"/>
      <c r="BY81" s="367"/>
      <c r="BZ81" s="367"/>
      <c r="CA81" s="367"/>
    </row>
    <row r="82" spans="1:79" ht="14.25" x14ac:dyDescent="0.2">
      <c r="A82" s="367"/>
      <c r="B82" s="367"/>
      <c r="C82" s="367"/>
      <c r="D82" s="367"/>
      <c r="E82" s="367"/>
      <c r="F82" s="367"/>
      <c r="G82" s="367"/>
      <c r="H82" s="367"/>
      <c r="I82" s="367"/>
      <c r="J82" s="367"/>
      <c r="K82" s="367"/>
      <c r="L82" s="367"/>
      <c r="M82" s="367"/>
      <c r="N82" s="367"/>
      <c r="O82" s="367"/>
      <c r="P82" s="367"/>
      <c r="Q82" s="367"/>
      <c r="R82" s="367"/>
      <c r="S82" s="367"/>
      <c r="T82" s="367"/>
      <c r="U82" s="367"/>
      <c r="V82" s="367"/>
      <c r="W82" s="367"/>
      <c r="X82" s="367"/>
      <c r="Y82" s="367"/>
      <c r="Z82" s="367"/>
      <c r="AA82" s="367"/>
      <c r="AB82" s="367"/>
      <c r="AC82" s="367"/>
      <c r="AD82" s="367"/>
      <c r="AE82" s="367"/>
      <c r="AF82" s="367"/>
      <c r="AG82" s="367"/>
      <c r="AH82" s="367"/>
      <c r="AI82" s="367"/>
      <c r="AJ82" s="367"/>
      <c r="AK82" s="367"/>
      <c r="AL82" s="367"/>
      <c r="AM82" s="367"/>
      <c r="AN82" s="367"/>
      <c r="AO82" s="367"/>
      <c r="AP82" s="367"/>
      <c r="AQ82" s="367"/>
      <c r="AR82" s="367"/>
      <c r="AS82" s="367"/>
      <c r="AT82" s="367"/>
      <c r="AU82" s="367"/>
      <c r="AV82" s="367"/>
      <c r="AW82" s="367"/>
      <c r="AX82" s="367"/>
      <c r="AY82" s="367"/>
      <c r="AZ82" s="367"/>
      <c r="BA82" s="367"/>
      <c r="BB82" s="367"/>
      <c r="BC82" s="367"/>
      <c r="BD82" s="367"/>
      <c r="BE82" s="367"/>
      <c r="BF82" s="367"/>
      <c r="BG82" s="367"/>
      <c r="BH82" s="367"/>
      <c r="BI82" s="367"/>
      <c r="BJ82" s="367"/>
      <c r="BK82" s="367"/>
      <c r="BL82" s="367"/>
      <c r="BM82" s="367"/>
      <c r="BN82" s="367"/>
      <c r="BO82" s="367"/>
      <c r="BP82" s="367"/>
      <c r="BQ82" s="367"/>
      <c r="BR82" s="367"/>
      <c r="BS82" s="367"/>
      <c r="BT82" s="367"/>
      <c r="BU82" s="367"/>
      <c r="BV82" s="367"/>
      <c r="BW82" s="367"/>
      <c r="BX82" s="367"/>
      <c r="BY82" s="367"/>
      <c r="BZ82" s="367"/>
      <c r="CA82" s="367"/>
    </row>
    <row r="83" spans="1:79" ht="14.25" x14ac:dyDescent="0.2">
      <c r="A83" s="367"/>
      <c r="B83" s="367"/>
      <c r="C83" s="367"/>
      <c r="D83" s="367"/>
      <c r="E83" s="333" t="s">
        <v>359</v>
      </c>
      <c r="F83" s="367"/>
      <c r="G83" s="367"/>
      <c r="H83" s="367"/>
      <c r="I83" s="367"/>
      <c r="J83" s="367"/>
      <c r="K83" s="367"/>
      <c r="L83" s="367"/>
      <c r="M83" s="367"/>
      <c r="N83" s="367"/>
      <c r="O83" s="367"/>
      <c r="P83" s="367"/>
      <c r="Q83" s="367"/>
      <c r="R83" s="367"/>
      <c r="S83" s="367"/>
      <c r="T83" s="367"/>
      <c r="U83" s="367"/>
      <c r="V83" s="367"/>
      <c r="W83" s="367"/>
      <c r="X83" s="367"/>
      <c r="Y83" s="367"/>
      <c r="Z83" s="367"/>
      <c r="AA83" s="367"/>
      <c r="AB83" s="367"/>
      <c r="AC83" s="367"/>
      <c r="AD83" s="367"/>
      <c r="AE83" s="367"/>
      <c r="AF83" s="367"/>
      <c r="AG83" s="367"/>
      <c r="AH83" s="367"/>
      <c r="AI83" s="367"/>
      <c r="AJ83" s="367"/>
      <c r="AK83" s="367"/>
      <c r="AL83" s="367"/>
      <c r="AM83" s="367"/>
      <c r="AN83" s="367"/>
      <c r="AO83" s="367"/>
      <c r="AP83" s="367"/>
      <c r="AQ83" s="367"/>
      <c r="AR83" s="367"/>
      <c r="AS83" s="367"/>
      <c r="AT83" s="367"/>
      <c r="AU83" s="367"/>
      <c r="AV83" s="367"/>
      <c r="AW83" s="367"/>
      <c r="AX83" s="367"/>
      <c r="AY83" s="367"/>
      <c r="AZ83" s="367"/>
      <c r="BA83" s="367"/>
      <c r="BB83" s="367"/>
      <c r="BC83" s="367"/>
      <c r="BD83" s="367"/>
      <c r="BE83" s="367"/>
      <c r="BF83" s="367"/>
      <c r="BG83" s="367"/>
      <c r="BH83" s="367"/>
      <c r="BI83" s="367"/>
      <c r="BJ83" s="367"/>
      <c r="BK83" s="367"/>
      <c r="BL83" s="367"/>
      <c r="BM83" s="367"/>
      <c r="BN83" s="367"/>
      <c r="BO83" s="367"/>
      <c r="BP83" s="367"/>
      <c r="BQ83" s="367"/>
      <c r="BR83" s="367"/>
      <c r="BS83" s="367"/>
      <c r="BT83" s="367"/>
      <c r="BU83" s="367"/>
      <c r="BV83" s="367"/>
      <c r="BW83" s="367"/>
      <c r="BX83" s="367"/>
      <c r="BY83" s="367"/>
      <c r="BZ83" s="367"/>
      <c r="CA83" s="367"/>
    </row>
    <row r="84" spans="1:79" ht="14.25" x14ac:dyDescent="0.2">
      <c r="A84" s="367"/>
      <c r="B84" s="367"/>
      <c r="C84" s="367"/>
      <c r="D84" s="367"/>
      <c r="E84" s="367"/>
      <c r="F84" s="367"/>
      <c r="G84" s="367"/>
      <c r="H84" s="367"/>
      <c r="I84" s="367"/>
      <c r="J84" s="367"/>
      <c r="K84" s="367"/>
      <c r="L84" s="367"/>
      <c r="M84" s="367"/>
      <c r="N84" s="367"/>
      <c r="O84" s="367"/>
      <c r="P84" s="367"/>
      <c r="Q84" s="367"/>
      <c r="R84" s="367"/>
      <c r="S84" s="367"/>
      <c r="T84" s="367"/>
      <c r="U84" s="367"/>
      <c r="V84" s="367"/>
      <c r="W84" s="367"/>
      <c r="X84" s="367"/>
      <c r="Y84" s="367"/>
      <c r="Z84" s="367"/>
      <c r="AA84" s="367"/>
      <c r="AB84" s="367"/>
      <c r="AC84" s="367"/>
      <c r="AD84" s="367"/>
      <c r="AE84" s="367"/>
      <c r="AF84" s="367"/>
      <c r="AG84" s="367"/>
      <c r="AH84" s="367"/>
      <c r="AI84" s="367"/>
      <c r="AJ84" s="367"/>
      <c r="AK84" s="367"/>
      <c r="AL84" s="367"/>
      <c r="AM84" s="367"/>
      <c r="AN84" s="367"/>
      <c r="AO84" s="367"/>
      <c r="AP84" s="367"/>
      <c r="AQ84" s="367"/>
      <c r="AR84" s="367"/>
      <c r="AS84" s="367"/>
      <c r="AT84" s="367"/>
      <c r="AU84" s="367"/>
      <c r="AV84" s="367"/>
      <c r="AW84" s="367"/>
      <c r="AX84" s="367"/>
      <c r="AY84" s="367"/>
      <c r="AZ84" s="367"/>
      <c r="BA84" s="367"/>
      <c r="BB84" s="367"/>
      <c r="BC84" s="367"/>
      <c r="BD84" s="367"/>
      <c r="BE84" s="367"/>
      <c r="BF84" s="367"/>
      <c r="BG84" s="367"/>
      <c r="BH84" s="367"/>
      <c r="BI84" s="367"/>
      <c r="BJ84" s="367"/>
      <c r="BK84" s="367"/>
      <c r="BL84" s="367"/>
      <c r="BM84" s="367"/>
      <c r="BN84" s="367"/>
      <c r="BO84" s="367"/>
      <c r="BP84" s="367"/>
      <c r="BQ84" s="367"/>
      <c r="BR84" s="367"/>
      <c r="BS84" s="367"/>
      <c r="BT84" s="367"/>
      <c r="BU84" s="367"/>
      <c r="BV84" s="367"/>
      <c r="BW84" s="367"/>
      <c r="BX84" s="367"/>
      <c r="BY84" s="367"/>
      <c r="BZ84" s="367"/>
      <c r="CA84" s="367"/>
    </row>
    <row r="85" spans="1:79" ht="14.25" x14ac:dyDescent="0.2">
      <c r="A85" s="367"/>
      <c r="B85" s="367"/>
      <c r="C85" s="367"/>
      <c r="D85" s="367"/>
      <c r="E85" s="367" t="s">
        <v>360</v>
      </c>
      <c r="F85" s="367"/>
      <c r="G85" s="367"/>
      <c r="H85" s="367"/>
      <c r="I85" s="367"/>
      <c r="J85" s="367"/>
      <c r="K85" s="367"/>
      <c r="L85" s="367"/>
      <c r="M85" s="367"/>
      <c r="N85" s="367"/>
      <c r="O85" s="367"/>
      <c r="P85" s="367"/>
      <c r="Q85" s="367"/>
      <c r="R85" s="367"/>
      <c r="S85" s="367"/>
      <c r="T85" s="367"/>
      <c r="U85" s="367"/>
      <c r="V85" s="367"/>
      <c r="W85" s="367"/>
      <c r="X85" s="367"/>
      <c r="Y85" s="367"/>
      <c r="Z85" s="367"/>
      <c r="AA85" s="367"/>
      <c r="AB85" s="367"/>
      <c r="AC85" s="367"/>
      <c r="AD85" s="367"/>
      <c r="AE85" s="367"/>
      <c r="AF85" s="367"/>
      <c r="AG85" s="367"/>
      <c r="AH85" s="367"/>
      <c r="AI85" s="367"/>
      <c r="AJ85" s="367"/>
      <c r="AK85" s="367"/>
      <c r="AL85" s="367"/>
      <c r="AM85" s="367"/>
      <c r="AN85" s="367"/>
      <c r="AO85" s="367"/>
      <c r="AP85" s="367"/>
      <c r="AQ85" s="367"/>
      <c r="AR85" s="367"/>
      <c r="AS85" s="367"/>
      <c r="AT85" s="367"/>
      <c r="AU85" s="367"/>
      <c r="AV85" s="367"/>
      <c r="AW85" s="367"/>
      <c r="AX85" s="1433"/>
      <c r="AY85" s="1434"/>
      <c r="AZ85" s="1434"/>
      <c r="BA85" s="1434"/>
      <c r="BB85" s="1434"/>
      <c r="BC85" s="1434"/>
      <c r="BD85" s="1434"/>
      <c r="BE85" s="1434"/>
      <c r="BF85" s="1434"/>
      <c r="BG85" s="1434"/>
      <c r="BH85" s="1434"/>
      <c r="BI85" s="1435"/>
      <c r="BJ85" s="367"/>
      <c r="BK85" s="367"/>
      <c r="BL85" s="367"/>
      <c r="BM85" s="367"/>
      <c r="BN85" s="367"/>
      <c r="BO85" s="367"/>
      <c r="BP85" s="367"/>
      <c r="BQ85" s="367"/>
      <c r="BR85" s="367"/>
      <c r="BS85" s="367"/>
      <c r="BT85" s="367"/>
      <c r="BU85" s="367"/>
      <c r="BV85" s="367"/>
      <c r="BW85" s="367"/>
      <c r="BX85" s="367"/>
      <c r="BY85" s="367"/>
      <c r="BZ85" s="367"/>
      <c r="CA85" s="367"/>
    </row>
    <row r="86" spans="1:79" ht="14.25" x14ac:dyDescent="0.2">
      <c r="A86" s="367"/>
      <c r="B86" s="367"/>
      <c r="C86" s="367"/>
      <c r="D86" s="367"/>
      <c r="E86" s="369" t="s">
        <v>361</v>
      </c>
      <c r="F86" s="367"/>
      <c r="G86" s="367"/>
      <c r="H86" s="367"/>
      <c r="I86" s="367"/>
      <c r="J86" s="367"/>
      <c r="K86" s="367"/>
      <c r="L86" s="367"/>
      <c r="M86" s="367"/>
      <c r="N86" s="367"/>
      <c r="O86" s="367"/>
      <c r="P86" s="367"/>
      <c r="Q86" s="367"/>
      <c r="R86" s="367"/>
      <c r="S86" s="367"/>
      <c r="T86" s="367"/>
      <c r="U86" s="367"/>
      <c r="V86" s="367"/>
      <c r="W86" s="367"/>
      <c r="X86" s="367"/>
      <c r="Y86" s="367"/>
      <c r="Z86" s="367"/>
      <c r="AA86" s="367"/>
      <c r="AB86" s="367"/>
      <c r="AC86" s="367"/>
      <c r="AD86" s="367"/>
      <c r="AE86" s="367"/>
      <c r="AF86" s="367"/>
      <c r="AG86" s="367"/>
      <c r="AH86" s="367"/>
      <c r="AI86" s="367"/>
      <c r="AJ86" s="367"/>
      <c r="AK86" s="367"/>
      <c r="AL86" s="367"/>
      <c r="AM86" s="367"/>
      <c r="AN86" s="367"/>
      <c r="AO86" s="367"/>
      <c r="AP86" s="367"/>
      <c r="AQ86" s="367"/>
      <c r="AR86" s="367"/>
      <c r="AS86" s="367"/>
      <c r="AT86" s="367"/>
      <c r="AU86" s="367"/>
      <c r="AV86" s="367"/>
      <c r="AW86" s="367"/>
      <c r="AX86" s="367"/>
      <c r="AY86" s="367"/>
      <c r="AZ86" s="367"/>
      <c r="BA86" s="367"/>
      <c r="BB86" s="367"/>
      <c r="BC86" s="367"/>
      <c r="BD86" s="367"/>
      <c r="BE86" s="367"/>
      <c r="BF86" s="367"/>
      <c r="BG86" s="367"/>
      <c r="BH86" s="367"/>
      <c r="BI86" s="367"/>
      <c r="BJ86" s="367"/>
      <c r="BK86" s="367"/>
      <c r="BL86" s="367"/>
      <c r="BM86" s="367"/>
      <c r="BN86" s="367"/>
      <c r="BO86" s="367"/>
      <c r="BP86" s="367"/>
      <c r="BQ86" s="367"/>
      <c r="BR86" s="367"/>
      <c r="BS86" s="367"/>
      <c r="BT86" s="367"/>
      <c r="BU86" s="367"/>
      <c r="BV86" s="367"/>
      <c r="BW86" s="367"/>
      <c r="BX86" s="367"/>
      <c r="BY86" s="367"/>
      <c r="BZ86" s="367"/>
      <c r="CA86" s="367"/>
    </row>
    <row r="87" spans="1:79" ht="14.25" x14ac:dyDescent="0.2">
      <c r="A87" s="367"/>
      <c r="B87" s="367"/>
      <c r="C87" s="367"/>
      <c r="D87" s="367"/>
      <c r="E87" s="1402" t="s">
        <v>346</v>
      </c>
      <c r="F87" s="1402"/>
      <c r="G87" s="1402"/>
      <c r="H87" s="1402"/>
      <c r="I87" s="1402"/>
      <c r="J87" s="1402"/>
      <c r="K87" s="1402"/>
      <c r="L87" s="1402"/>
      <c r="M87" s="1402"/>
      <c r="N87" s="1402"/>
      <c r="O87" s="1402"/>
      <c r="P87" s="1402"/>
      <c r="Q87" s="1402"/>
      <c r="R87" s="1402"/>
      <c r="S87" s="1402"/>
      <c r="T87" s="1402"/>
      <c r="U87" s="1402"/>
      <c r="V87" s="1402"/>
      <c r="W87" s="1402"/>
      <c r="X87" s="1402"/>
      <c r="Y87" s="1402"/>
      <c r="Z87" s="1402"/>
      <c r="AA87" s="1402"/>
      <c r="AB87" s="1402"/>
      <c r="AC87" s="1402"/>
      <c r="AD87" s="1402"/>
      <c r="AE87" s="1402"/>
      <c r="AF87" s="1402"/>
      <c r="AG87" s="1402"/>
      <c r="AH87" s="1402"/>
      <c r="AI87" s="1402"/>
      <c r="AJ87" s="1402"/>
      <c r="AK87" s="1402"/>
      <c r="AL87" s="1402"/>
      <c r="AM87" s="1402"/>
      <c r="AN87" s="1402"/>
      <c r="AO87" s="1402"/>
      <c r="AP87" s="1402"/>
      <c r="AQ87" s="367"/>
      <c r="AR87" s="367"/>
      <c r="AS87" s="367"/>
      <c r="AT87" s="367"/>
      <c r="AU87" s="367"/>
      <c r="AV87" s="367"/>
      <c r="AW87" s="367"/>
      <c r="AX87" s="367"/>
      <c r="AY87" s="367"/>
      <c r="AZ87" s="367"/>
      <c r="BA87" s="367"/>
      <c r="BB87" s="367"/>
      <c r="BC87" s="367"/>
      <c r="BD87" s="367"/>
      <c r="BE87" s="367"/>
      <c r="BF87" s="367"/>
      <c r="BG87" s="367"/>
      <c r="BH87" s="367"/>
      <c r="BI87" s="367"/>
      <c r="BJ87" s="367"/>
      <c r="BK87" s="367"/>
      <c r="BL87" s="367"/>
      <c r="BM87" s="367"/>
      <c r="BN87" s="367"/>
      <c r="BO87" s="367"/>
      <c r="BP87" s="367"/>
      <c r="BQ87" s="367"/>
      <c r="BR87" s="367"/>
      <c r="BS87" s="367"/>
      <c r="BT87" s="367"/>
      <c r="BU87" s="367"/>
      <c r="BV87" s="367"/>
      <c r="BW87" s="367"/>
      <c r="BX87" s="367"/>
      <c r="BY87" s="367"/>
      <c r="BZ87" s="367"/>
      <c r="CA87" s="367"/>
    </row>
    <row r="88" spans="1:79" ht="14.25" x14ac:dyDescent="0.2">
      <c r="A88" s="367"/>
      <c r="B88" s="367"/>
      <c r="C88" s="367"/>
      <c r="D88" s="367"/>
      <c r="E88" s="1214"/>
      <c r="F88" s="1214"/>
      <c r="G88" s="1214"/>
      <c r="H88" s="1214"/>
      <c r="I88" s="1214"/>
      <c r="J88" s="1214"/>
      <c r="K88" s="1214"/>
      <c r="L88" s="1214"/>
      <c r="M88" s="1214"/>
      <c r="N88" s="1214"/>
      <c r="O88" s="1214"/>
      <c r="P88" s="1214"/>
      <c r="Q88" s="1214"/>
      <c r="R88" s="1214"/>
      <c r="S88" s="1214"/>
      <c r="T88" s="1214"/>
      <c r="U88" s="1214"/>
      <c r="V88" s="1214"/>
      <c r="W88" s="1214"/>
      <c r="X88" s="1214"/>
      <c r="Y88" s="1214"/>
      <c r="Z88" s="1214"/>
      <c r="AA88" s="1214"/>
      <c r="AB88" s="1214"/>
      <c r="AC88" s="1214"/>
      <c r="AD88" s="1214"/>
      <c r="AE88" s="1214"/>
      <c r="AF88" s="1214"/>
      <c r="AG88" s="1214"/>
      <c r="AH88" s="1214"/>
      <c r="AI88" s="1214"/>
      <c r="AJ88" s="1214"/>
      <c r="AK88" s="1214"/>
      <c r="AL88" s="1214"/>
      <c r="AM88" s="1214"/>
      <c r="AN88" s="1214"/>
      <c r="AO88" s="1214"/>
      <c r="AP88" s="1214"/>
      <c r="AQ88" s="368"/>
      <c r="AR88" s="368"/>
      <c r="AS88" s="368"/>
      <c r="AT88" s="368"/>
      <c r="AU88" s="368"/>
      <c r="AV88" s="368"/>
      <c r="AW88" s="367"/>
      <c r="AX88" s="1436">
        <f>AR45</f>
        <v>0</v>
      </c>
      <c r="AY88" s="1437"/>
      <c r="AZ88" s="1437"/>
      <c r="BA88" s="1437"/>
      <c r="BB88" s="1437"/>
      <c r="BC88" s="1437"/>
      <c r="BD88" s="1437"/>
      <c r="BE88" s="1437"/>
      <c r="BF88" s="1437"/>
      <c r="BG88" s="1437"/>
      <c r="BH88" s="1437"/>
      <c r="BI88" s="1438"/>
      <c r="BJ88" s="367"/>
      <c r="BK88" s="367"/>
      <c r="BL88" s="367"/>
      <c r="BM88" s="367"/>
      <c r="BN88" s="367"/>
      <c r="BO88" s="367"/>
      <c r="BP88" s="367"/>
      <c r="BQ88" s="367"/>
      <c r="BR88" s="367"/>
      <c r="BS88" s="367"/>
      <c r="BT88" s="367"/>
      <c r="BU88" s="367"/>
      <c r="BV88" s="367"/>
      <c r="BW88" s="367"/>
      <c r="BX88" s="367"/>
      <c r="BY88" s="367"/>
      <c r="BZ88" s="367"/>
      <c r="CA88" s="367"/>
    </row>
    <row r="89" spans="1:79" ht="14.25" x14ac:dyDescent="0.2">
      <c r="A89" s="367"/>
      <c r="B89" s="367"/>
      <c r="C89" s="367"/>
      <c r="D89" s="367"/>
      <c r="E89" s="369" t="s">
        <v>357</v>
      </c>
      <c r="F89" s="367"/>
      <c r="G89" s="367"/>
      <c r="H89" s="367"/>
      <c r="I89" s="367"/>
      <c r="J89" s="367"/>
      <c r="K89" s="367"/>
      <c r="L89" s="367"/>
      <c r="M89" s="367"/>
      <c r="N89" s="367"/>
      <c r="O89" s="367"/>
      <c r="P89" s="367"/>
      <c r="Q89" s="367"/>
      <c r="R89" s="367"/>
      <c r="S89" s="367"/>
      <c r="T89" s="367"/>
      <c r="U89" s="367"/>
      <c r="V89" s="367"/>
      <c r="W89" s="367"/>
      <c r="X89" s="367"/>
      <c r="Y89" s="367"/>
      <c r="Z89" s="367"/>
      <c r="AA89" s="367"/>
      <c r="AB89" s="367"/>
      <c r="AC89" s="367"/>
      <c r="AD89" s="367"/>
      <c r="AE89" s="367"/>
      <c r="AF89" s="367"/>
      <c r="AG89" s="367"/>
      <c r="AH89" s="367"/>
      <c r="AI89" s="367"/>
      <c r="AJ89" s="367"/>
      <c r="AK89" s="367"/>
      <c r="AL89" s="367"/>
      <c r="AM89" s="367"/>
      <c r="AN89" s="367"/>
      <c r="AO89" s="367"/>
      <c r="AP89" s="367"/>
      <c r="AQ89" s="367"/>
      <c r="AR89" s="367"/>
      <c r="AS89" s="367"/>
      <c r="AT89" s="367"/>
      <c r="AU89" s="367"/>
      <c r="AV89" s="367"/>
      <c r="AW89" s="367"/>
      <c r="AX89" s="367"/>
      <c r="AY89" s="367"/>
      <c r="AZ89" s="367"/>
      <c r="BA89" s="367"/>
      <c r="BB89" s="367"/>
      <c r="BC89" s="367"/>
      <c r="BD89" s="367"/>
      <c r="BE89" s="367"/>
      <c r="BF89" s="367"/>
      <c r="BG89" s="367"/>
      <c r="BH89" s="367"/>
      <c r="BI89" s="367"/>
      <c r="BJ89" s="367"/>
      <c r="BK89" s="367"/>
      <c r="BL89" s="367"/>
      <c r="BM89" s="367"/>
      <c r="BN89" s="367"/>
      <c r="BO89" s="367"/>
      <c r="BP89" s="367"/>
      <c r="BQ89" s="367"/>
      <c r="BR89" s="367"/>
      <c r="BS89" s="367"/>
      <c r="BT89" s="367"/>
      <c r="BU89" s="367"/>
      <c r="BV89" s="367"/>
      <c r="BW89" s="367"/>
      <c r="BX89" s="367"/>
      <c r="BY89" s="367"/>
      <c r="BZ89" s="367"/>
      <c r="CA89" s="367"/>
    </row>
    <row r="90" spans="1:79" ht="14.25" x14ac:dyDescent="0.2">
      <c r="A90" s="367"/>
      <c r="B90" s="367"/>
      <c r="C90" s="367"/>
      <c r="D90" s="367"/>
      <c r="E90" s="367" t="s">
        <v>362</v>
      </c>
      <c r="F90" s="367"/>
      <c r="G90" s="367"/>
      <c r="H90" s="367"/>
      <c r="I90" s="367"/>
      <c r="J90" s="367"/>
      <c r="K90" s="367"/>
      <c r="L90" s="367"/>
      <c r="M90" s="367"/>
      <c r="N90" s="367"/>
      <c r="O90" s="367"/>
      <c r="P90" s="367"/>
      <c r="Q90" s="367"/>
      <c r="R90" s="367"/>
      <c r="S90" s="367"/>
      <c r="T90" s="367"/>
      <c r="U90" s="367"/>
      <c r="V90" s="367"/>
      <c r="W90" s="367"/>
      <c r="X90" s="367"/>
      <c r="Y90" s="367"/>
      <c r="Z90" s="367"/>
      <c r="AA90" s="367"/>
      <c r="AB90" s="367"/>
      <c r="AC90" s="367"/>
      <c r="AD90" s="367"/>
      <c r="AE90" s="367"/>
      <c r="AF90" s="367"/>
      <c r="AG90" s="367"/>
      <c r="AH90" s="367"/>
      <c r="AI90" s="367"/>
      <c r="AJ90" s="367"/>
      <c r="AK90" s="367"/>
      <c r="AL90" s="367"/>
      <c r="AM90" s="367"/>
      <c r="AN90" s="367"/>
      <c r="AO90" s="367"/>
      <c r="AP90" s="367"/>
      <c r="AQ90" s="367"/>
      <c r="AR90" s="367"/>
      <c r="AS90" s="367"/>
      <c r="AT90" s="367"/>
      <c r="AU90" s="367"/>
      <c r="AV90" s="367"/>
      <c r="AW90" s="367"/>
      <c r="AX90" s="1439" t="e">
        <f>AX85/AX88</f>
        <v>#DIV/0!</v>
      </c>
      <c r="AY90" s="1440"/>
      <c r="AZ90" s="1440"/>
      <c r="BA90" s="1440"/>
      <c r="BB90" s="1440"/>
      <c r="BC90" s="1440"/>
      <c r="BD90" s="1440"/>
      <c r="BE90" s="1440"/>
      <c r="BF90" s="1440"/>
      <c r="BG90" s="1440"/>
      <c r="BH90" s="1440"/>
      <c r="BI90" s="1441"/>
      <c r="BJ90" s="367"/>
      <c r="BK90" s="367"/>
      <c r="BL90" s="367"/>
      <c r="BM90" s="367"/>
      <c r="BN90" s="367"/>
      <c r="BO90" s="367"/>
      <c r="BP90" s="367"/>
      <c r="BQ90" s="367"/>
      <c r="BR90" s="367"/>
      <c r="BS90" s="367"/>
      <c r="BT90" s="367"/>
      <c r="BU90" s="367"/>
      <c r="BV90" s="367"/>
      <c r="BW90" s="367"/>
      <c r="BX90" s="367"/>
      <c r="BY90" s="367"/>
      <c r="BZ90" s="367"/>
      <c r="CA90" s="367"/>
    </row>
    <row r="91" spans="1:79" ht="14.25" x14ac:dyDescent="0.2">
      <c r="A91" s="367"/>
      <c r="B91" s="367"/>
      <c r="C91" s="367"/>
      <c r="D91" s="367"/>
      <c r="E91" s="367"/>
      <c r="F91" s="367"/>
      <c r="G91" s="367"/>
      <c r="H91" s="367"/>
      <c r="I91" s="367"/>
      <c r="J91" s="367"/>
      <c r="K91" s="367"/>
      <c r="L91" s="367"/>
      <c r="M91" s="367"/>
      <c r="N91" s="367"/>
      <c r="O91" s="367"/>
      <c r="P91" s="367"/>
      <c r="Q91" s="367"/>
      <c r="R91" s="367"/>
      <c r="S91" s="367"/>
      <c r="T91" s="367"/>
      <c r="U91" s="367"/>
      <c r="V91" s="367"/>
      <c r="W91" s="367"/>
      <c r="X91" s="367"/>
      <c r="Y91" s="367"/>
      <c r="Z91" s="367"/>
      <c r="AA91" s="367"/>
      <c r="AB91" s="367"/>
      <c r="AC91" s="367"/>
      <c r="AD91" s="367"/>
      <c r="AE91" s="367"/>
      <c r="AF91" s="367"/>
      <c r="AG91" s="367"/>
      <c r="AH91" s="367"/>
      <c r="AI91" s="367"/>
      <c r="AJ91" s="367"/>
      <c r="AK91" s="367"/>
      <c r="AL91" s="367"/>
      <c r="AM91" s="367"/>
      <c r="AN91" s="367"/>
      <c r="AO91" s="367"/>
      <c r="AP91" s="367"/>
      <c r="AQ91" s="367"/>
      <c r="AR91" s="367"/>
      <c r="AS91" s="367"/>
      <c r="AT91" s="367"/>
      <c r="AU91" s="367"/>
      <c r="AV91" s="367"/>
      <c r="AW91" s="367"/>
      <c r="AX91" s="367"/>
      <c r="AY91" s="367"/>
      <c r="AZ91" s="367"/>
      <c r="BA91" s="367"/>
      <c r="BB91" s="367"/>
      <c r="BC91" s="367"/>
      <c r="BD91" s="367"/>
      <c r="BE91" s="367"/>
      <c r="BF91" s="367"/>
      <c r="BG91" s="367"/>
      <c r="BH91" s="367"/>
      <c r="BI91" s="367"/>
      <c r="BJ91" s="367"/>
      <c r="BK91" s="367"/>
      <c r="BL91" s="367"/>
      <c r="BM91" s="367"/>
      <c r="BN91" s="367"/>
      <c r="BO91" s="367"/>
      <c r="BP91" s="367"/>
      <c r="BQ91" s="367"/>
      <c r="BR91" s="367"/>
      <c r="BS91" s="367"/>
      <c r="BT91" s="367"/>
      <c r="BU91" s="367"/>
      <c r="BV91" s="367"/>
      <c r="BW91" s="367"/>
      <c r="BX91" s="367"/>
      <c r="BY91" s="367"/>
      <c r="BZ91" s="367"/>
      <c r="CA91" s="367"/>
    </row>
    <row r="92" spans="1:79" ht="14.25" x14ac:dyDescent="0.2">
      <c r="A92" s="367"/>
      <c r="B92" s="367"/>
      <c r="C92" s="367"/>
      <c r="D92" s="367"/>
      <c r="E92" s="367"/>
      <c r="F92" s="367"/>
      <c r="G92" s="367"/>
      <c r="H92" s="367"/>
      <c r="I92" s="367"/>
      <c r="J92" s="367"/>
      <c r="K92" s="367"/>
      <c r="L92" s="367"/>
      <c r="M92" s="367"/>
      <c r="N92" s="367"/>
      <c r="O92" s="367"/>
      <c r="P92" s="367"/>
      <c r="Q92" s="367"/>
      <c r="R92" s="367"/>
      <c r="S92" s="367"/>
      <c r="T92" s="367"/>
      <c r="U92" s="367"/>
      <c r="V92" s="367"/>
      <c r="W92" s="367"/>
      <c r="X92" s="367"/>
      <c r="Y92" s="367"/>
      <c r="Z92" s="367"/>
      <c r="AA92" s="367"/>
      <c r="AB92" s="367"/>
      <c r="AC92" s="367"/>
      <c r="AD92" s="367"/>
      <c r="AE92" s="367"/>
      <c r="AF92" s="367"/>
      <c r="AG92" s="367"/>
      <c r="AH92" s="367"/>
      <c r="AI92" s="367"/>
      <c r="AJ92" s="367"/>
      <c r="AK92" s="367"/>
      <c r="AL92" s="367"/>
      <c r="AM92" s="367"/>
      <c r="AN92" s="367"/>
      <c r="AO92" s="367"/>
      <c r="AP92" s="367"/>
      <c r="AQ92" s="367"/>
      <c r="AR92" s="367"/>
      <c r="AS92" s="367"/>
      <c r="AT92" s="367"/>
      <c r="AU92" s="367"/>
      <c r="AV92" s="367"/>
      <c r="AW92" s="367"/>
      <c r="AX92" s="367"/>
      <c r="AY92" s="367"/>
      <c r="AZ92" s="367"/>
      <c r="BA92" s="367"/>
      <c r="BB92" s="367"/>
      <c r="BC92" s="367"/>
      <c r="BD92" s="367"/>
      <c r="BE92" s="367"/>
      <c r="BF92" s="367"/>
      <c r="BG92" s="367"/>
      <c r="BH92" s="367"/>
      <c r="BI92" s="367"/>
      <c r="BJ92" s="367"/>
      <c r="BK92" s="367"/>
      <c r="BL92" s="367"/>
      <c r="BM92" s="367"/>
      <c r="BN92" s="367"/>
      <c r="BO92" s="367"/>
      <c r="BP92" s="367"/>
      <c r="BQ92" s="367"/>
      <c r="BR92" s="367"/>
      <c r="BS92" s="367"/>
      <c r="BT92" s="367"/>
      <c r="BU92" s="367"/>
      <c r="BV92" s="367"/>
      <c r="BW92" s="367"/>
      <c r="BX92" s="367"/>
      <c r="BY92" s="367"/>
      <c r="BZ92" s="367"/>
      <c r="CA92" s="367"/>
    </row>
  </sheetData>
  <sheetProtection algorithmName="SHA-512" hashValue="n4ia0Bxd21MDVuAJH85hSWBWbrZuvVfAaSlD9mdNkq9L6ao0XNpyhYyqBPUxtewOl9oHezGZvFoNUlBnVglYhw==" saltValue="j4f1VLU1IN1SdT+2dEwxPg==" spinCount="100000" sheet="1" selectLockedCells="1"/>
  <mergeCells count="69">
    <mergeCell ref="C8:F8"/>
    <mergeCell ref="C11:F11"/>
    <mergeCell ref="H11:BT11"/>
    <mergeCell ref="AE15:AH15"/>
    <mergeCell ref="AE17:AH17"/>
    <mergeCell ref="AQ17:AT17"/>
    <mergeCell ref="C32:BU32"/>
    <mergeCell ref="E36:AP36"/>
    <mergeCell ref="AR36:BC36"/>
    <mergeCell ref="E38:AP38"/>
    <mergeCell ref="AR38:BC38"/>
    <mergeCell ref="BF38:BJ38"/>
    <mergeCell ref="AR40:BC40"/>
    <mergeCell ref="E42:AP42"/>
    <mergeCell ref="AR42:BC42"/>
    <mergeCell ref="BL42:BV43"/>
    <mergeCell ref="BF42:BJ42"/>
    <mergeCell ref="A57:B57"/>
    <mergeCell ref="F57:AD58"/>
    <mergeCell ref="AG57:AN58"/>
    <mergeCell ref="AQ57:AX58"/>
    <mergeCell ref="AZ57:BG58"/>
    <mergeCell ref="A60:B60"/>
    <mergeCell ref="F60:AD61"/>
    <mergeCell ref="AG60:AN61"/>
    <mergeCell ref="AQ60:AX61"/>
    <mergeCell ref="AZ60:BG61"/>
    <mergeCell ref="A63:B63"/>
    <mergeCell ref="F63:AD64"/>
    <mergeCell ref="AG63:AN64"/>
    <mergeCell ref="AQ63:AX64"/>
    <mergeCell ref="AZ63:BG64"/>
    <mergeCell ref="A66:B66"/>
    <mergeCell ref="F66:AD67"/>
    <mergeCell ref="AG66:AN67"/>
    <mergeCell ref="AQ66:AX67"/>
    <mergeCell ref="AZ66:BG67"/>
    <mergeCell ref="AX85:BI85"/>
    <mergeCell ref="AX88:BI88"/>
    <mergeCell ref="AX90:BI90"/>
    <mergeCell ref="E76:AP77"/>
    <mergeCell ref="E44:AP45"/>
    <mergeCell ref="E87:AP88"/>
    <mergeCell ref="F69:AE70"/>
    <mergeCell ref="AZ69:BG70"/>
    <mergeCell ref="AX77:BI77"/>
    <mergeCell ref="AX79:BI79"/>
    <mergeCell ref="BI63:BV64"/>
    <mergeCell ref="AX81:BI81"/>
    <mergeCell ref="BI66:BV67"/>
    <mergeCell ref="BI57:BV58"/>
    <mergeCell ref="BI60:BV61"/>
    <mergeCell ref="AG52:AN52"/>
    <mergeCell ref="A1:BU1"/>
    <mergeCell ref="A2:BU2"/>
    <mergeCell ref="H8:BV9"/>
    <mergeCell ref="BI54:BV55"/>
    <mergeCell ref="A54:B54"/>
    <mergeCell ref="F54:AD55"/>
    <mergeCell ref="AG54:AN55"/>
    <mergeCell ref="AQ54:AX55"/>
    <mergeCell ref="AZ54:BG55"/>
    <mergeCell ref="AR45:BC45"/>
    <mergeCell ref="C26:BV30"/>
    <mergeCell ref="C20:BV23"/>
    <mergeCell ref="AQ52:AX52"/>
    <mergeCell ref="AZ52:BG52"/>
    <mergeCell ref="BI52:CA52"/>
    <mergeCell ref="E40:AP40"/>
  </mergeCells>
  <pageMargins left="0.4" right="0.38" top="0.56000000000000005" bottom="0.74" header="0.34" footer="0.26"/>
  <pageSetup paperSize="5" orientation="portrait" horizontalDpi="1200" verticalDpi="1200" r:id="rId1"/>
  <headerFooter>
    <oddFooter>&amp;L&amp;8&amp;A&amp;C&amp;8&amp;Z&amp;F&amp;R&amp;8Page &amp;P of &amp;N</oddFooter>
  </headerFooter>
  <ignoredErrors>
    <ignoredError sqref="AX9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2"/>
  <sheetViews>
    <sheetView topLeftCell="A109" zoomScale="110" zoomScaleNormal="110" workbookViewId="0">
      <selection activeCell="B3" sqref="B3:F3"/>
    </sheetView>
  </sheetViews>
  <sheetFormatPr defaultRowHeight="14.25" x14ac:dyDescent="0.2"/>
  <cols>
    <col min="1" max="1" width="42.42578125" style="77" customWidth="1"/>
    <col min="2" max="7" width="12.140625" style="77" customWidth="1"/>
    <col min="8" max="8" width="12.85546875" style="77" customWidth="1"/>
    <col min="9" max="12" width="9.7109375" style="77" customWidth="1"/>
    <col min="13" max="16384" width="9.140625" style="77"/>
  </cols>
  <sheetData>
    <row r="1" spans="1:8" ht="14.1" customHeight="1" x14ac:dyDescent="0.25">
      <c r="A1" s="1174" t="str">
        <f>'Sources &amp; Uses of Funds'!A1:CB1</f>
        <v>CITY OF EVANSVILLE, IN</v>
      </c>
      <c r="B1" s="1175"/>
      <c r="C1" s="1175"/>
      <c r="D1" s="1175"/>
      <c r="E1" s="1175"/>
      <c r="F1" s="1175"/>
      <c r="G1" s="1175"/>
      <c r="H1" s="262"/>
    </row>
    <row r="2" spans="1:8" ht="15.75" x14ac:dyDescent="0.25">
      <c r="A2" s="1172" t="s">
        <v>321</v>
      </c>
      <c r="B2" s="1173"/>
      <c r="C2" s="1173"/>
      <c r="D2" s="1173"/>
      <c r="E2" s="1173"/>
      <c r="F2" s="1173"/>
      <c r="G2" s="1173"/>
      <c r="H2" s="263"/>
    </row>
    <row r="3" spans="1:8" x14ac:dyDescent="0.2">
      <c r="A3" s="221" t="s">
        <v>48</v>
      </c>
      <c r="B3" s="1178"/>
      <c r="C3" s="1178"/>
      <c r="D3" s="1178"/>
      <c r="E3" s="1178"/>
      <c r="F3" s="1178"/>
      <c r="G3" s="14"/>
      <c r="H3" s="187"/>
    </row>
    <row r="4" spans="1:8" x14ac:dyDescent="0.2">
      <c r="A4" s="249" t="s">
        <v>49</v>
      </c>
      <c r="B4" s="1178"/>
      <c r="C4" s="1178"/>
      <c r="D4" s="1178"/>
      <c r="E4" s="1178"/>
      <c r="F4" s="1178"/>
      <c r="G4" s="14"/>
      <c r="H4" s="189"/>
    </row>
    <row r="5" spans="1:8" x14ac:dyDescent="0.2">
      <c r="A5" s="259"/>
      <c r="B5" s="257" t="s">
        <v>37</v>
      </c>
      <c r="C5" s="257" t="s">
        <v>37</v>
      </c>
      <c r="D5" s="257" t="s">
        <v>37</v>
      </c>
      <c r="E5" s="257" t="s">
        <v>37</v>
      </c>
      <c r="F5" s="257" t="s">
        <v>37</v>
      </c>
      <c r="G5" s="257" t="s">
        <v>37</v>
      </c>
      <c r="H5" s="258" t="s">
        <v>41</v>
      </c>
    </row>
    <row r="6" spans="1:8" ht="14.45" customHeight="1" x14ac:dyDescent="0.2">
      <c r="A6" s="247"/>
      <c r="B6" s="248">
        <v>1</v>
      </c>
      <c r="C6" s="248">
        <v>2</v>
      </c>
      <c r="D6" s="248">
        <v>3</v>
      </c>
      <c r="E6" s="248">
        <v>4</v>
      </c>
      <c r="F6" s="248">
        <v>5</v>
      </c>
      <c r="G6" s="248">
        <v>6</v>
      </c>
      <c r="H6" s="247"/>
    </row>
    <row r="7" spans="1:8" x14ac:dyDescent="0.2">
      <c r="A7" s="222" t="s">
        <v>0</v>
      </c>
      <c r="B7" s="256"/>
      <c r="C7" s="256"/>
      <c r="D7" s="256"/>
      <c r="E7" s="256"/>
      <c r="F7" s="256"/>
      <c r="G7" s="256"/>
      <c r="H7" s="224"/>
    </row>
    <row r="8" spans="1:8" x14ac:dyDescent="0.2">
      <c r="A8" s="225" t="s">
        <v>38</v>
      </c>
      <c r="B8" s="97"/>
      <c r="C8" s="97"/>
      <c r="D8" s="97"/>
      <c r="E8" s="97"/>
      <c r="F8" s="97"/>
      <c r="G8" s="97"/>
      <c r="H8" s="226" t="s">
        <v>50</v>
      </c>
    </row>
    <row r="9" spans="1:8" x14ac:dyDescent="0.2">
      <c r="A9" s="225" t="s">
        <v>39</v>
      </c>
      <c r="B9" s="227"/>
      <c r="C9" s="227"/>
      <c r="D9" s="227"/>
      <c r="E9" s="227"/>
      <c r="F9" s="227"/>
      <c r="G9" s="227"/>
      <c r="H9" s="228">
        <v>12345</v>
      </c>
    </row>
    <row r="10" spans="1:8" x14ac:dyDescent="0.2">
      <c r="A10" s="225" t="s">
        <v>40</v>
      </c>
      <c r="B10" s="97"/>
      <c r="C10" s="97"/>
      <c r="D10" s="97"/>
      <c r="E10" s="97"/>
      <c r="F10" s="97"/>
      <c r="G10" s="97"/>
      <c r="H10" s="226" t="s">
        <v>51</v>
      </c>
    </row>
    <row r="11" spans="1:8" x14ac:dyDescent="0.2">
      <c r="A11" s="225" t="s">
        <v>42</v>
      </c>
      <c r="B11" s="229"/>
      <c r="C11" s="229"/>
      <c r="D11" s="229"/>
      <c r="E11" s="229"/>
      <c r="F11" s="229"/>
      <c r="G11" s="229"/>
      <c r="H11" s="230">
        <v>1200</v>
      </c>
    </row>
    <row r="12" spans="1:8" x14ac:dyDescent="0.2">
      <c r="A12" s="225" t="s">
        <v>43</v>
      </c>
      <c r="B12" s="97"/>
      <c r="C12" s="97"/>
      <c r="D12" s="97"/>
      <c r="E12" s="97"/>
      <c r="F12" s="97"/>
      <c r="G12" s="97"/>
      <c r="H12" s="226" t="s">
        <v>52</v>
      </c>
    </row>
    <row r="13" spans="1:8" x14ac:dyDescent="0.2">
      <c r="A13" s="225" t="s">
        <v>44</v>
      </c>
      <c r="B13" s="97"/>
      <c r="C13" s="97"/>
      <c r="D13" s="97"/>
      <c r="E13" s="97"/>
      <c r="F13" s="97"/>
      <c r="G13" s="97"/>
      <c r="H13" s="226">
        <v>3</v>
      </c>
    </row>
    <row r="14" spans="1:8" x14ac:dyDescent="0.2">
      <c r="A14" s="225" t="s">
        <v>45</v>
      </c>
      <c r="B14" s="97"/>
      <c r="C14" s="97"/>
      <c r="D14" s="97"/>
      <c r="E14" s="97"/>
      <c r="F14" s="97"/>
      <c r="G14" s="97"/>
      <c r="H14" s="226">
        <v>1.5</v>
      </c>
    </row>
    <row r="15" spans="1:8" x14ac:dyDescent="0.2">
      <c r="A15" s="222" t="s">
        <v>46</v>
      </c>
      <c r="B15" s="159"/>
      <c r="C15" s="159"/>
      <c r="D15" s="159"/>
      <c r="E15" s="159"/>
      <c r="F15" s="159"/>
      <c r="G15" s="159"/>
      <c r="H15" s="231"/>
    </row>
    <row r="16" spans="1:8" x14ac:dyDescent="0.2">
      <c r="A16" s="232" t="s">
        <v>13</v>
      </c>
      <c r="B16" s="554"/>
      <c r="C16" s="554"/>
      <c r="D16" s="233"/>
      <c r="E16" s="233"/>
      <c r="F16" s="233"/>
      <c r="G16" s="233"/>
      <c r="H16" s="234"/>
    </row>
    <row r="17" spans="1:8" x14ac:dyDescent="0.2">
      <c r="A17" s="162" t="s">
        <v>1</v>
      </c>
      <c r="B17" s="554"/>
      <c r="C17" s="554"/>
      <c r="D17" s="235"/>
      <c r="E17" s="235"/>
      <c r="F17" s="235"/>
      <c r="G17" s="235"/>
      <c r="H17" s="236">
        <v>2000</v>
      </c>
    </row>
    <row r="18" spans="1:8" x14ac:dyDescent="0.2">
      <c r="A18" s="162" t="s">
        <v>2</v>
      </c>
      <c r="B18" s="554"/>
      <c r="C18" s="554"/>
      <c r="D18" s="235"/>
      <c r="E18" s="235"/>
      <c r="F18" s="235"/>
      <c r="G18" s="235"/>
      <c r="H18" s="236">
        <v>1000</v>
      </c>
    </row>
    <row r="19" spans="1:8" x14ac:dyDescent="0.2">
      <c r="A19" s="162" t="s">
        <v>3</v>
      </c>
      <c r="B19" s="554"/>
      <c r="C19" s="554"/>
      <c r="D19" s="235"/>
      <c r="E19" s="235"/>
      <c r="F19" s="235"/>
      <c r="G19" s="235"/>
      <c r="H19" s="236">
        <v>2000</v>
      </c>
    </row>
    <row r="20" spans="1:8" x14ac:dyDescent="0.2">
      <c r="A20" s="162" t="s">
        <v>4</v>
      </c>
      <c r="B20" s="98"/>
      <c r="C20" s="235"/>
      <c r="D20" s="235"/>
      <c r="E20" s="235"/>
      <c r="F20" s="235"/>
      <c r="G20" s="235"/>
      <c r="H20" s="236">
        <v>500</v>
      </c>
    </row>
    <row r="21" spans="1:8" x14ac:dyDescent="0.2">
      <c r="A21" s="162" t="s">
        <v>5</v>
      </c>
      <c r="B21" s="235"/>
      <c r="C21" s="235"/>
      <c r="D21" s="235"/>
      <c r="E21" s="235"/>
      <c r="F21" s="235"/>
      <c r="G21" s="235"/>
      <c r="H21" s="236" t="s">
        <v>53</v>
      </c>
    </row>
    <row r="22" spans="1:8" x14ac:dyDescent="0.2">
      <c r="A22" s="237" t="s">
        <v>6</v>
      </c>
      <c r="B22" s="238">
        <f t="shared" ref="B22:G22" si="0">SUM(B17:B21)</f>
        <v>0</v>
      </c>
      <c r="C22" s="238">
        <f t="shared" si="0"/>
        <v>0</v>
      </c>
      <c r="D22" s="238">
        <f t="shared" si="0"/>
        <v>0</v>
      </c>
      <c r="E22" s="238">
        <f t="shared" si="0"/>
        <v>0</v>
      </c>
      <c r="F22" s="238">
        <f t="shared" si="0"/>
        <v>0</v>
      </c>
      <c r="G22" s="238">
        <f t="shared" si="0"/>
        <v>0</v>
      </c>
      <c r="H22" s="239">
        <f>SUM(H17:H21)</f>
        <v>5500</v>
      </c>
    </row>
    <row r="23" spans="1:8" x14ac:dyDescent="0.2">
      <c r="A23" s="232" t="s">
        <v>7</v>
      </c>
      <c r="B23" s="554"/>
      <c r="C23" s="554"/>
      <c r="D23" s="235"/>
      <c r="E23" s="235"/>
      <c r="F23" s="235"/>
      <c r="G23" s="235"/>
      <c r="H23" s="236"/>
    </row>
    <row r="24" spans="1:8" s="78" customFormat="1" x14ac:dyDescent="0.2">
      <c r="A24" s="162" t="s">
        <v>8</v>
      </c>
      <c r="B24" s="554"/>
      <c r="C24" s="554"/>
      <c r="D24" s="235"/>
      <c r="E24" s="235"/>
      <c r="F24" s="235"/>
      <c r="G24" s="235"/>
      <c r="H24" s="236">
        <v>25000</v>
      </c>
    </row>
    <row r="25" spans="1:8" x14ac:dyDescent="0.2">
      <c r="A25" s="162" t="s">
        <v>9</v>
      </c>
      <c r="B25" s="554"/>
      <c r="C25" s="554"/>
      <c r="D25" s="235"/>
      <c r="E25" s="235"/>
      <c r="F25" s="235"/>
      <c r="G25" s="235"/>
      <c r="H25" s="236">
        <v>1500</v>
      </c>
    </row>
    <row r="26" spans="1:8" x14ac:dyDescent="0.2">
      <c r="A26" s="162" t="s">
        <v>10</v>
      </c>
      <c r="B26" s="554"/>
      <c r="C26" s="554"/>
      <c r="D26" s="235"/>
      <c r="E26" s="235"/>
      <c r="F26" s="235"/>
      <c r="G26" s="235"/>
      <c r="H26" s="236" t="s">
        <v>53</v>
      </c>
    </row>
    <row r="27" spans="1:8" x14ac:dyDescent="0.2">
      <c r="A27" s="162" t="s">
        <v>5</v>
      </c>
      <c r="B27" s="554"/>
      <c r="C27" s="554"/>
      <c r="D27" s="235"/>
      <c r="E27" s="235"/>
      <c r="F27" s="235"/>
      <c r="G27" s="235"/>
      <c r="H27" s="236" t="s">
        <v>53</v>
      </c>
    </row>
    <row r="28" spans="1:8" x14ac:dyDescent="0.2">
      <c r="A28" s="237" t="s">
        <v>11</v>
      </c>
      <c r="B28" s="238">
        <f t="shared" ref="B28:H28" si="1">SUM(B24:B27)</f>
        <v>0</v>
      </c>
      <c r="C28" s="238">
        <f t="shared" si="1"/>
        <v>0</v>
      </c>
      <c r="D28" s="238">
        <f t="shared" si="1"/>
        <v>0</v>
      </c>
      <c r="E28" s="238">
        <f t="shared" si="1"/>
        <v>0</v>
      </c>
      <c r="F28" s="238">
        <f t="shared" si="1"/>
        <v>0</v>
      </c>
      <c r="G28" s="238">
        <f t="shared" si="1"/>
        <v>0</v>
      </c>
      <c r="H28" s="239">
        <f t="shared" si="1"/>
        <v>26500</v>
      </c>
    </row>
    <row r="29" spans="1:8" x14ac:dyDescent="0.2">
      <c r="A29" s="232" t="s">
        <v>12</v>
      </c>
      <c r="B29" s="235"/>
      <c r="C29" s="235"/>
      <c r="D29" s="235"/>
      <c r="E29" s="235"/>
      <c r="F29" s="235"/>
      <c r="G29" s="235"/>
      <c r="H29" s="236"/>
    </row>
    <row r="30" spans="1:8" s="78" customFormat="1" x14ac:dyDescent="0.2">
      <c r="A30" s="162" t="s">
        <v>14</v>
      </c>
      <c r="B30" s="554"/>
      <c r="C30" s="554"/>
      <c r="D30" s="235"/>
      <c r="E30" s="235"/>
      <c r="F30" s="235"/>
      <c r="G30" s="235"/>
      <c r="H30" s="236">
        <v>500</v>
      </c>
    </row>
    <row r="31" spans="1:8" x14ac:dyDescent="0.2">
      <c r="A31" s="162" t="s">
        <v>15</v>
      </c>
      <c r="B31" s="554"/>
      <c r="C31" s="554"/>
      <c r="D31" s="235"/>
      <c r="E31" s="235"/>
      <c r="F31" s="235"/>
      <c r="G31" s="235"/>
      <c r="H31" s="236"/>
    </row>
    <row r="32" spans="1:8" x14ac:dyDescent="0.2">
      <c r="A32" s="162" t="s">
        <v>16</v>
      </c>
      <c r="B32" s="554"/>
      <c r="C32" s="554"/>
      <c r="D32" s="235"/>
      <c r="E32" s="235"/>
      <c r="F32" s="235"/>
      <c r="G32" s="235"/>
      <c r="H32" s="236"/>
    </row>
    <row r="33" spans="1:8" x14ac:dyDescent="0.2">
      <c r="A33" s="162" t="s">
        <v>17</v>
      </c>
      <c r="B33" s="554"/>
      <c r="C33" s="554"/>
      <c r="D33" s="235"/>
      <c r="E33" s="235"/>
      <c r="F33" s="235"/>
      <c r="G33" s="235"/>
      <c r="H33" s="236">
        <v>2500</v>
      </c>
    </row>
    <row r="34" spans="1:8" x14ac:dyDescent="0.2">
      <c r="A34" s="162" t="s">
        <v>203</v>
      </c>
      <c r="B34" s="554"/>
      <c r="C34" s="554"/>
      <c r="D34" s="235"/>
      <c r="E34" s="235"/>
      <c r="F34" s="235"/>
      <c r="G34" s="235"/>
      <c r="H34" s="236"/>
    </row>
    <row r="35" spans="1:8" x14ac:dyDescent="0.2">
      <c r="A35" s="162" t="s">
        <v>204</v>
      </c>
      <c r="B35" s="554"/>
      <c r="C35" s="554"/>
      <c r="D35" s="235"/>
      <c r="E35" s="235"/>
      <c r="F35" s="235"/>
      <c r="G35" s="235"/>
      <c r="H35" s="236">
        <v>150000</v>
      </c>
    </row>
    <row r="36" spans="1:8" x14ac:dyDescent="0.2">
      <c r="A36" s="162" t="s">
        <v>18</v>
      </c>
      <c r="B36" s="554"/>
      <c r="C36" s="554"/>
      <c r="D36" s="235"/>
      <c r="E36" s="235"/>
      <c r="F36" s="235"/>
      <c r="G36" s="235"/>
      <c r="H36" s="236">
        <v>3000</v>
      </c>
    </row>
    <row r="37" spans="1:8" x14ac:dyDescent="0.2">
      <c r="A37" s="162" t="s">
        <v>19</v>
      </c>
      <c r="B37" s="554"/>
      <c r="C37" s="554"/>
      <c r="D37" s="235"/>
      <c r="E37" s="235"/>
      <c r="F37" s="235"/>
      <c r="G37" s="235"/>
      <c r="H37" s="236">
        <v>500</v>
      </c>
    </row>
    <row r="38" spans="1:8" x14ac:dyDescent="0.2">
      <c r="A38" s="162" t="s">
        <v>20</v>
      </c>
      <c r="B38" s="554"/>
      <c r="C38" s="554"/>
      <c r="D38" s="235"/>
      <c r="E38" s="235"/>
      <c r="F38" s="235"/>
      <c r="G38" s="235"/>
      <c r="H38" s="236"/>
    </row>
    <row r="39" spans="1:8" x14ac:dyDescent="0.2">
      <c r="A39" s="162" t="s">
        <v>21</v>
      </c>
      <c r="B39" s="554"/>
      <c r="C39" s="554"/>
      <c r="D39" s="235"/>
      <c r="E39" s="235"/>
      <c r="F39" s="235"/>
      <c r="G39" s="235"/>
      <c r="H39" s="236">
        <v>7500</v>
      </c>
    </row>
    <row r="40" spans="1:8" x14ac:dyDescent="0.2">
      <c r="A40" s="162" t="s">
        <v>5</v>
      </c>
      <c r="B40" s="235"/>
      <c r="C40" s="235"/>
      <c r="D40" s="235"/>
      <c r="E40" s="235"/>
      <c r="F40" s="235"/>
      <c r="G40" s="235"/>
      <c r="H40" s="236"/>
    </row>
    <row r="41" spans="1:8" x14ac:dyDescent="0.2">
      <c r="A41" s="237" t="s">
        <v>22</v>
      </c>
      <c r="B41" s="238">
        <f t="shared" ref="B41:H41" si="2">SUM(B30:B40)</f>
        <v>0</v>
      </c>
      <c r="C41" s="238">
        <f t="shared" si="2"/>
        <v>0</v>
      </c>
      <c r="D41" s="238">
        <f t="shared" si="2"/>
        <v>0</v>
      </c>
      <c r="E41" s="238">
        <f t="shared" si="2"/>
        <v>0</v>
      </c>
      <c r="F41" s="238">
        <f t="shared" si="2"/>
        <v>0</v>
      </c>
      <c r="G41" s="238">
        <f t="shared" si="2"/>
        <v>0</v>
      </c>
      <c r="H41" s="239">
        <f t="shared" si="2"/>
        <v>164000</v>
      </c>
    </row>
    <row r="42" spans="1:8" x14ac:dyDescent="0.2">
      <c r="A42" s="232" t="s">
        <v>23</v>
      </c>
      <c r="B42" s="240"/>
      <c r="C42" s="240"/>
      <c r="D42" s="240"/>
      <c r="E42" s="240"/>
      <c r="F42" s="240"/>
      <c r="G42" s="240"/>
      <c r="H42" s="236"/>
    </row>
    <row r="43" spans="1:8" s="78" customFormat="1" x14ac:dyDescent="0.2">
      <c r="A43" s="162" t="s">
        <v>24</v>
      </c>
      <c r="B43" s="98"/>
      <c r="C43" s="554"/>
      <c r="D43" s="235"/>
      <c r="E43" s="235"/>
      <c r="F43" s="235"/>
      <c r="G43" s="235"/>
      <c r="H43" s="236">
        <v>250</v>
      </c>
    </row>
    <row r="44" spans="1:8" x14ac:dyDescent="0.2">
      <c r="A44" s="162" t="s">
        <v>25</v>
      </c>
      <c r="B44" s="98"/>
      <c r="C44" s="554"/>
      <c r="D44" s="235"/>
      <c r="E44" s="235"/>
      <c r="F44" s="235"/>
      <c r="G44" s="235"/>
      <c r="H44" s="236">
        <v>300</v>
      </c>
    </row>
    <row r="45" spans="1:8" x14ac:dyDescent="0.2">
      <c r="A45" s="162" t="s">
        <v>5</v>
      </c>
      <c r="B45" s="98"/>
      <c r="C45" s="554"/>
      <c r="D45" s="235"/>
      <c r="E45" s="235"/>
      <c r="F45" s="235"/>
      <c r="G45" s="235"/>
      <c r="H45" s="236"/>
    </row>
    <row r="46" spans="1:8" x14ac:dyDescent="0.2">
      <c r="A46" s="237" t="s">
        <v>26</v>
      </c>
      <c r="B46" s="238">
        <f t="shared" ref="B46:H46" si="3">SUM(B43:B45)</f>
        <v>0</v>
      </c>
      <c r="C46" s="238">
        <f t="shared" si="3"/>
        <v>0</v>
      </c>
      <c r="D46" s="238">
        <f t="shared" si="3"/>
        <v>0</v>
      </c>
      <c r="E46" s="238">
        <f t="shared" si="3"/>
        <v>0</v>
      </c>
      <c r="F46" s="238">
        <f t="shared" si="3"/>
        <v>0</v>
      </c>
      <c r="G46" s="238">
        <f t="shared" si="3"/>
        <v>0</v>
      </c>
      <c r="H46" s="239">
        <f t="shared" si="3"/>
        <v>550</v>
      </c>
    </row>
    <row r="47" spans="1:8" x14ac:dyDescent="0.2">
      <c r="A47" s="232" t="s">
        <v>27</v>
      </c>
      <c r="B47" s="240"/>
      <c r="C47" s="240"/>
      <c r="D47" s="240"/>
      <c r="E47" s="240"/>
      <c r="F47" s="240"/>
      <c r="G47" s="240"/>
      <c r="H47" s="236"/>
    </row>
    <row r="48" spans="1:8" s="78" customFormat="1" x14ac:dyDescent="0.2">
      <c r="A48" s="162" t="s">
        <v>28</v>
      </c>
      <c r="B48" s="554"/>
      <c r="C48" s="554"/>
      <c r="D48" s="235"/>
      <c r="E48" s="235"/>
      <c r="F48" s="235"/>
      <c r="G48" s="235"/>
      <c r="H48" s="236">
        <v>1500</v>
      </c>
    </row>
    <row r="49" spans="1:8" x14ac:dyDescent="0.2">
      <c r="A49" s="162" t="s">
        <v>240</v>
      </c>
      <c r="B49" s="554"/>
      <c r="C49" s="554"/>
      <c r="D49" s="235"/>
      <c r="E49" s="235"/>
      <c r="F49" s="235"/>
      <c r="G49" s="235"/>
      <c r="H49" s="236">
        <v>150</v>
      </c>
    </row>
    <row r="50" spans="1:8" x14ac:dyDescent="0.2">
      <c r="A50" s="162" t="s">
        <v>256</v>
      </c>
      <c r="B50" s="554"/>
      <c r="C50" s="554"/>
      <c r="D50" s="235"/>
      <c r="E50" s="235"/>
      <c r="F50" s="235"/>
      <c r="G50" s="235"/>
      <c r="H50" s="236">
        <v>300</v>
      </c>
    </row>
    <row r="51" spans="1:8" x14ac:dyDescent="0.2">
      <c r="A51" s="162" t="s">
        <v>241</v>
      </c>
      <c r="B51" s="554"/>
      <c r="C51" s="554"/>
      <c r="D51" s="235"/>
      <c r="E51" s="235"/>
      <c r="F51" s="235"/>
      <c r="G51" s="235"/>
      <c r="H51" s="236"/>
    </row>
    <row r="52" spans="1:8" x14ac:dyDescent="0.2">
      <c r="A52" s="162" t="s">
        <v>29</v>
      </c>
      <c r="B52" s="554"/>
      <c r="C52" s="554"/>
      <c r="D52" s="235"/>
      <c r="E52" s="235"/>
      <c r="F52" s="235"/>
      <c r="G52" s="235"/>
      <c r="H52" s="236"/>
    </row>
    <row r="53" spans="1:8" x14ac:dyDescent="0.2">
      <c r="A53" s="162" t="s">
        <v>30</v>
      </c>
      <c r="B53" s="554"/>
      <c r="C53" s="554"/>
      <c r="D53" s="235"/>
      <c r="E53" s="235"/>
      <c r="F53" s="235"/>
      <c r="G53" s="235"/>
      <c r="H53" s="236"/>
    </row>
    <row r="54" spans="1:8" x14ac:dyDescent="0.2">
      <c r="A54" s="225" t="s">
        <v>245</v>
      </c>
      <c r="B54" s="554"/>
      <c r="C54" s="554"/>
      <c r="D54" s="235"/>
      <c r="E54" s="235"/>
      <c r="F54" s="235"/>
      <c r="G54" s="235"/>
      <c r="H54" s="236">
        <v>500</v>
      </c>
    </row>
    <row r="55" spans="1:8" x14ac:dyDescent="0.2">
      <c r="A55" s="162" t="s">
        <v>5</v>
      </c>
      <c r="B55" s="235"/>
      <c r="C55" s="235"/>
      <c r="D55" s="235"/>
      <c r="E55" s="235"/>
      <c r="F55" s="235"/>
      <c r="G55" s="235"/>
      <c r="H55" s="236"/>
    </row>
    <row r="56" spans="1:8" x14ac:dyDescent="0.2">
      <c r="A56" s="237" t="s">
        <v>31</v>
      </c>
      <c r="B56" s="238">
        <f t="shared" ref="B56:H56" si="4">SUM(B48:B55)</f>
        <v>0</v>
      </c>
      <c r="C56" s="238">
        <f t="shared" si="4"/>
        <v>0</v>
      </c>
      <c r="D56" s="238">
        <f t="shared" si="4"/>
        <v>0</v>
      </c>
      <c r="E56" s="238">
        <f t="shared" si="4"/>
        <v>0</v>
      </c>
      <c r="F56" s="238">
        <f t="shared" si="4"/>
        <v>0</v>
      </c>
      <c r="G56" s="238">
        <f t="shared" si="4"/>
        <v>0</v>
      </c>
      <c r="H56" s="239">
        <f t="shared" si="4"/>
        <v>2450</v>
      </c>
    </row>
    <row r="57" spans="1:8" x14ac:dyDescent="0.2">
      <c r="A57" s="232" t="s">
        <v>32</v>
      </c>
      <c r="B57" s="240"/>
      <c r="C57" s="240"/>
      <c r="D57" s="240"/>
      <c r="E57" s="240"/>
      <c r="F57" s="240"/>
      <c r="G57" s="240"/>
      <c r="H57" s="236"/>
    </row>
    <row r="58" spans="1:8" s="78" customFormat="1" x14ac:dyDescent="0.2">
      <c r="A58" s="162" t="s">
        <v>33</v>
      </c>
      <c r="B58" s="235">
        <v>0</v>
      </c>
      <c r="C58" s="235">
        <v>0</v>
      </c>
      <c r="D58" s="235"/>
      <c r="E58" s="235"/>
      <c r="F58" s="235"/>
      <c r="G58" s="235"/>
      <c r="H58" s="236">
        <v>5000</v>
      </c>
    </row>
    <row r="59" spans="1:8" x14ac:dyDescent="0.2">
      <c r="A59" s="162" t="s">
        <v>34</v>
      </c>
      <c r="B59" s="235"/>
      <c r="C59" s="235"/>
      <c r="D59" s="235"/>
      <c r="E59" s="235"/>
      <c r="F59" s="235"/>
      <c r="G59" s="235"/>
      <c r="H59" s="236">
        <v>1000</v>
      </c>
    </row>
    <row r="60" spans="1:8" x14ac:dyDescent="0.2">
      <c r="A60" s="162" t="s">
        <v>35</v>
      </c>
      <c r="B60" s="235"/>
      <c r="C60" s="235"/>
      <c r="D60" s="235"/>
      <c r="E60" s="235"/>
      <c r="F60" s="235"/>
      <c r="G60" s="235"/>
      <c r="H60" s="236"/>
    </row>
    <row r="61" spans="1:8" x14ac:dyDescent="0.2">
      <c r="A61" s="162" t="s">
        <v>5</v>
      </c>
      <c r="B61" s="235"/>
      <c r="C61" s="235"/>
      <c r="D61" s="235"/>
      <c r="E61" s="235"/>
      <c r="F61" s="235"/>
      <c r="G61" s="235"/>
      <c r="H61" s="236"/>
    </row>
    <row r="62" spans="1:8" x14ac:dyDescent="0.2">
      <c r="A62" s="237" t="s">
        <v>36</v>
      </c>
      <c r="B62" s="238">
        <f t="shared" ref="B62:H62" si="5">SUM(B58:B61)</f>
        <v>0</v>
      </c>
      <c r="C62" s="238">
        <f t="shared" si="5"/>
        <v>0</v>
      </c>
      <c r="D62" s="238">
        <f t="shared" si="5"/>
        <v>0</v>
      </c>
      <c r="E62" s="238">
        <f t="shared" si="5"/>
        <v>0</v>
      </c>
      <c r="F62" s="238">
        <f t="shared" si="5"/>
        <v>0</v>
      </c>
      <c r="G62" s="238">
        <f t="shared" si="5"/>
        <v>0</v>
      </c>
      <c r="H62" s="239">
        <f t="shared" si="5"/>
        <v>6000</v>
      </c>
    </row>
    <row r="63" spans="1:8" ht="14.25" customHeight="1" x14ac:dyDescent="0.2">
      <c r="A63" s="253" t="s">
        <v>255</v>
      </c>
      <c r="B63" s="254"/>
      <c r="C63" s="254"/>
      <c r="D63" s="254"/>
      <c r="E63" s="254"/>
      <c r="F63" s="254"/>
      <c r="G63" s="254"/>
      <c r="H63" s="255">
        <v>25625</v>
      </c>
    </row>
    <row r="64" spans="1:8" ht="15" customHeight="1" x14ac:dyDescent="0.2">
      <c r="A64" s="232" t="s">
        <v>200</v>
      </c>
      <c r="B64" s="241">
        <f>B62+B56+B46+B41+B28+B22+B63</f>
        <v>0</v>
      </c>
      <c r="C64" s="241">
        <f t="shared" ref="C64:H64" si="6">C63+C62+C56+C46+C41+C28+C22</f>
        <v>0</v>
      </c>
      <c r="D64" s="241">
        <f t="shared" si="6"/>
        <v>0</v>
      </c>
      <c r="E64" s="241">
        <f t="shared" si="6"/>
        <v>0</v>
      </c>
      <c r="F64" s="241">
        <f t="shared" si="6"/>
        <v>0</v>
      </c>
      <c r="G64" s="241">
        <f t="shared" si="6"/>
        <v>0</v>
      </c>
      <c r="H64" s="242">
        <f t="shared" si="6"/>
        <v>230625</v>
      </c>
    </row>
    <row r="65" spans="1:9" ht="15" customHeight="1" x14ac:dyDescent="0.2">
      <c r="A65" s="222" t="s">
        <v>47</v>
      </c>
      <c r="B65" s="243"/>
      <c r="C65" s="243"/>
      <c r="D65" s="243"/>
      <c r="E65" s="243"/>
      <c r="F65" s="243"/>
      <c r="G65" s="243"/>
      <c r="H65" s="243"/>
    </row>
    <row r="66" spans="1:9" s="79" customFormat="1" x14ac:dyDescent="0.2">
      <c r="A66" s="232" t="s">
        <v>200</v>
      </c>
      <c r="B66" s="240">
        <f t="shared" ref="B66:G66" si="7">B64</f>
        <v>0</v>
      </c>
      <c r="C66" s="240">
        <f t="shared" si="7"/>
        <v>0</v>
      </c>
      <c r="D66" s="240">
        <f t="shared" si="7"/>
        <v>0</v>
      </c>
      <c r="E66" s="240">
        <f t="shared" si="7"/>
        <v>0</v>
      </c>
      <c r="F66" s="240">
        <f t="shared" si="7"/>
        <v>0</v>
      </c>
      <c r="G66" s="240">
        <f t="shared" si="7"/>
        <v>0</v>
      </c>
      <c r="H66" s="236">
        <f>H64</f>
        <v>230625</v>
      </c>
    </row>
    <row r="67" spans="1:9" x14ac:dyDescent="0.2">
      <c r="A67" s="232" t="s">
        <v>579</v>
      </c>
      <c r="B67" s="235"/>
      <c r="C67" s="235"/>
      <c r="D67" s="235"/>
      <c r="E67" s="235"/>
      <c r="F67" s="235"/>
      <c r="G67" s="235"/>
      <c r="H67" s="236">
        <v>180000</v>
      </c>
    </row>
    <row r="68" spans="1:9" x14ac:dyDescent="0.2">
      <c r="A68" s="570" t="s">
        <v>580</v>
      </c>
      <c r="B68" s="240">
        <f>B66-B67</f>
        <v>0</v>
      </c>
      <c r="C68" s="240">
        <f t="shared" ref="C68:H68" si="8">C66-C67</f>
        <v>0</v>
      </c>
      <c r="D68" s="240">
        <f t="shared" si="8"/>
        <v>0</v>
      </c>
      <c r="E68" s="240">
        <f t="shared" si="8"/>
        <v>0</v>
      </c>
      <c r="F68" s="240">
        <f t="shared" si="8"/>
        <v>0</v>
      </c>
      <c r="G68" s="240">
        <f t="shared" si="8"/>
        <v>0</v>
      </c>
      <c r="H68" s="567">
        <f t="shared" si="8"/>
        <v>50625</v>
      </c>
    </row>
    <row r="69" spans="1:9" x14ac:dyDescent="0.2">
      <c r="A69" s="571" t="s">
        <v>581</v>
      </c>
      <c r="B69" s="235"/>
      <c r="C69" s="235"/>
      <c r="D69" s="235"/>
      <c r="E69" s="235"/>
      <c r="F69" s="235"/>
      <c r="G69" s="235"/>
      <c r="H69" s="236">
        <v>40000</v>
      </c>
    </row>
    <row r="70" spans="1:9" x14ac:dyDescent="0.2">
      <c r="A70" s="232" t="s">
        <v>582</v>
      </c>
      <c r="B70" s="568"/>
      <c r="C70" s="568"/>
      <c r="D70" s="568"/>
      <c r="E70" s="568"/>
      <c r="F70" s="568"/>
      <c r="G70" s="568"/>
      <c r="H70" s="569">
        <v>10625</v>
      </c>
    </row>
    <row r="71" spans="1:9" x14ac:dyDescent="0.2">
      <c r="A71" s="250" t="s">
        <v>295</v>
      </c>
      <c r="B71" s="251">
        <f>-(B66-B67-B69-B70)</f>
        <v>0</v>
      </c>
      <c r="C71" s="251">
        <f t="shared" ref="C71:H71" si="9">-(C66-C67-C69-C70)</f>
        <v>0</v>
      </c>
      <c r="D71" s="251">
        <f t="shared" si="9"/>
        <v>0</v>
      </c>
      <c r="E71" s="251">
        <f t="shared" si="9"/>
        <v>0</v>
      </c>
      <c r="F71" s="251">
        <f t="shared" si="9"/>
        <v>0</v>
      </c>
      <c r="G71" s="251">
        <f t="shared" si="9"/>
        <v>0</v>
      </c>
      <c r="H71" s="252">
        <f t="shared" si="9"/>
        <v>0</v>
      </c>
    </row>
    <row r="72" spans="1:9" ht="15.75" x14ac:dyDescent="0.25">
      <c r="A72" s="1174" t="s">
        <v>659</v>
      </c>
      <c r="B72" s="1179"/>
      <c r="C72" s="1179"/>
      <c r="D72" s="1179"/>
      <c r="E72" s="1179"/>
      <c r="F72" s="1179"/>
      <c r="G72" s="1179"/>
      <c r="H72" s="260"/>
    </row>
    <row r="73" spans="1:9" ht="15.75" x14ac:dyDescent="0.25">
      <c r="A73" s="1172" t="s">
        <v>321</v>
      </c>
      <c r="B73" s="1180"/>
      <c r="C73" s="1180"/>
      <c r="D73" s="1180"/>
      <c r="E73" s="1180"/>
      <c r="F73" s="1180"/>
      <c r="G73" s="1180"/>
      <c r="H73" s="261"/>
    </row>
    <row r="74" spans="1:9" x14ac:dyDescent="0.2">
      <c r="A74" s="221" t="s">
        <v>48</v>
      </c>
      <c r="B74" s="1176">
        <f>B3</f>
        <v>0</v>
      </c>
      <c r="C74" s="1176"/>
      <c r="D74" s="1176"/>
      <c r="E74" s="1176"/>
      <c r="F74" s="1176"/>
      <c r="G74" s="139"/>
      <c r="H74" s="187"/>
    </row>
    <row r="75" spans="1:9" x14ac:dyDescent="0.2">
      <c r="A75" s="249" t="s">
        <v>49</v>
      </c>
      <c r="B75" s="1177">
        <f>B4</f>
        <v>0</v>
      </c>
      <c r="C75" s="1177"/>
      <c r="D75" s="1177"/>
      <c r="E75" s="1177"/>
      <c r="F75" s="1177"/>
      <c r="G75" s="144"/>
      <c r="H75" s="189"/>
    </row>
    <row r="76" spans="1:9" x14ac:dyDescent="0.2">
      <c r="A76" s="259"/>
      <c r="B76" s="257" t="s">
        <v>37</v>
      </c>
      <c r="C76" s="257" t="s">
        <v>37</v>
      </c>
      <c r="D76" s="257" t="s">
        <v>37</v>
      </c>
      <c r="E76" s="257" t="s">
        <v>37</v>
      </c>
      <c r="F76" s="257" t="s">
        <v>37</v>
      </c>
      <c r="G76" s="257" t="s">
        <v>37</v>
      </c>
      <c r="H76" s="258" t="s">
        <v>41</v>
      </c>
    </row>
    <row r="77" spans="1:9" x14ac:dyDescent="0.2">
      <c r="A77" s="247"/>
      <c r="B77" s="248">
        <v>7</v>
      </c>
      <c r="C77" s="248">
        <v>8</v>
      </c>
      <c r="D77" s="248">
        <v>9</v>
      </c>
      <c r="E77" s="248">
        <v>10</v>
      </c>
      <c r="F77" s="248">
        <v>11</v>
      </c>
      <c r="G77" s="248">
        <v>12</v>
      </c>
      <c r="H77" s="247"/>
    </row>
    <row r="78" spans="1:9" x14ac:dyDescent="0.2">
      <c r="A78" s="222" t="s">
        <v>0</v>
      </c>
      <c r="B78" s="224"/>
      <c r="C78" s="223"/>
      <c r="D78" s="223"/>
      <c r="E78" s="223"/>
      <c r="F78" s="223"/>
      <c r="G78" s="223"/>
      <c r="H78" s="223"/>
    </row>
    <row r="79" spans="1:9" x14ac:dyDescent="0.2">
      <c r="A79" s="225" t="s">
        <v>38</v>
      </c>
      <c r="B79" s="97"/>
      <c r="C79" s="97"/>
      <c r="D79" s="97"/>
      <c r="E79" s="97"/>
      <c r="F79" s="97"/>
      <c r="G79" s="97"/>
      <c r="H79" s="226" t="s">
        <v>50</v>
      </c>
      <c r="I79" s="83"/>
    </row>
    <row r="80" spans="1:9" x14ac:dyDescent="0.2">
      <c r="A80" s="225" t="s">
        <v>39</v>
      </c>
      <c r="B80" s="227"/>
      <c r="C80" s="227"/>
      <c r="D80" s="227"/>
      <c r="E80" s="227"/>
      <c r="F80" s="227"/>
      <c r="G80" s="227"/>
      <c r="H80" s="228">
        <v>12345</v>
      </c>
    </row>
    <row r="81" spans="1:8" x14ac:dyDescent="0.2">
      <c r="A81" s="225" t="s">
        <v>40</v>
      </c>
      <c r="B81" s="97"/>
      <c r="C81" s="97"/>
      <c r="D81" s="97"/>
      <c r="E81" s="97"/>
      <c r="F81" s="97"/>
      <c r="G81" s="97"/>
      <c r="H81" s="226" t="s">
        <v>51</v>
      </c>
    </row>
    <row r="82" spans="1:8" x14ac:dyDescent="0.2">
      <c r="A82" s="225" t="s">
        <v>42</v>
      </c>
      <c r="B82" s="229"/>
      <c r="C82" s="229"/>
      <c r="D82" s="229"/>
      <c r="E82" s="229"/>
      <c r="F82" s="229"/>
      <c r="G82" s="229"/>
      <c r="H82" s="230">
        <v>1200</v>
      </c>
    </row>
    <row r="83" spans="1:8" x14ac:dyDescent="0.2">
      <c r="A83" s="225" t="s">
        <v>43</v>
      </c>
      <c r="B83" s="97"/>
      <c r="C83" s="97"/>
      <c r="D83" s="97"/>
      <c r="E83" s="97"/>
      <c r="F83" s="97"/>
      <c r="G83" s="97"/>
      <c r="H83" s="226" t="s">
        <v>52</v>
      </c>
    </row>
    <row r="84" spans="1:8" x14ac:dyDescent="0.2">
      <c r="A84" s="225" t="s">
        <v>44</v>
      </c>
      <c r="B84" s="97"/>
      <c r="C84" s="97"/>
      <c r="D84" s="97"/>
      <c r="E84" s="97"/>
      <c r="F84" s="97"/>
      <c r="G84" s="97"/>
      <c r="H84" s="226">
        <v>3</v>
      </c>
    </row>
    <row r="85" spans="1:8" x14ac:dyDescent="0.2">
      <c r="A85" s="225" t="s">
        <v>45</v>
      </c>
      <c r="B85" s="97"/>
      <c r="C85" s="97"/>
      <c r="D85" s="97"/>
      <c r="E85" s="97"/>
      <c r="F85" s="97"/>
      <c r="G85" s="97"/>
      <c r="H85" s="226">
        <v>1.5</v>
      </c>
    </row>
    <row r="86" spans="1:8" x14ac:dyDescent="0.2">
      <c r="A86" s="222" t="s">
        <v>46</v>
      </c>
      <c r="B86" s="159"/>
      <c r="C86" s="159"/>
      <c r="D86" s="159"/>
      <c r="E86" s="159"/>
      <c r="F86" s="159"/>
      <c r="G86" s="159"/>
      <c r="H86" s="231"/>
    </row>
    <row r="87" spans="1:8" x14ac:dyDescent="0.2">
      <c r="A87" s="232" t="s">
        <v>13</v>
      </c>
      <c r="B87" s="233"/>
      <c r="C87" s="233"/>
      <c r="D87" s="233"/>
      <c r="E87" s="233"/>
      <c r="F87" s="233"/>
      <c r="G87" s="233"/>
      <c r="H87" s="234"/>
    </row>
    <row r="88" spans="1:8" x14ac:dyDescent="0.2">
      <c r="A88" s="162" t="s">
        <v>1</v>
      </c>
      <c r="B88" s="235"/>
      <c r="C88" s="235"/>
      <c r="D88" s="235"/>
      <c r="E88" s="235"/>
      <c r="F88" s="235"/>
      <c r="G88" s="235"/>
      <c r="H88" s="236">
        <v>2000</v>
      </c>
    </row>
    <row r="89" spans="1:8" x14ac:dyDescent="0.2">
      <c r="A89" s="162" t="s">
        <v>2</v>
      </c>
      <c r="B89" s="235"/>
      <c r="C89" s="235"/>
      <c r="D89" s="235"/>
      <c r="E89" s="235"/>
      <c r="F89" s="235"/>
      <c r="G89" s="235"/>
      <c r="H89" s="236">
        <v>1000</v>
      </c>
    </row>
    <row r="90" spans="1:8" x14ac:dyDescent="0.2">
      <c r="A90" s="162" t="s">
        <v>3</v>
      </c>
      <c r="B90" s="235"/>
      <c r="C90" s="235"/>
      <c r="D90" s="235"/>
      <c r="E90" s="235"/>
      <c r="F90" s="235"/>
      <c r="G90" s="235"/>
      <c r="H90" s="236">
        <v>2000</v>
      </c>
    </row>
    <row r="91" spans="1:8" x14ac:dyDescent="0.2">
      <c r="A91" s="162" t="s">
        <v>4</v>
      </c>
      <c r="B91" s="98"/>
      <c r="C91" s="235"/>
      <c r="D91" s="235"/>
      <c r="E91" s="235"/>
      <c r="F91" s="235"/>
      <c r="G91" s="235"/>
      <c r="H91" s="236">
        <v>500</v>
      </c>
    </row>
    <row r="92" spans="1:8" x14ac:dyDescent="0.2">
      <c r="A92" s="162" t="s">
        <v>5</v>
      </c>
      <c r="B92" s="235"/>
      <c r="C92" s="235"/>
      <c r="D92" s="235"/>
      <c r="E92" s="235"/>
      <c r="F92" s="235"/>
      <c r="G92" s="235"/>
      <c r="H92" s="236" t="s">
        <v>53</v>
      </c>
    </row>
    <row r="93" spans="1:8" x14ac:dyDescent="0.2">
      <c r="A93" s="237" t="s">
        <v>6</v>
      </c>
      <c r="B93" s="238">
        <f t="shared" ref="B93:G93" si="10">SUM(B88:B92)</f>
        <v>0</v>
      </c>
      <c r="C93" s="238">
        <f t="shared" si="10"/>
        <v>0</v>
      </c>
      <c r="D93" s="238">
        <f t="shared" si="10"/>
        <v>0</v>
      </c>
      <c r="E93" s="238">
        <f t="shared" si="10"/>
        <v>0</v>
      </c>
      <c r="F93" s="238">
        <f t="shared" si="10"/>
        <v>0</v>
      </c>
      <c r="G93" s="238">
        <f t="shared" si="10"/>
        <v>0</v>
      </c>
      <c r="H93" s="239">
        <f>SUM(H88:H92)</f>
        <v>5500</v>
      </c>
    </row>
    <row r="94" spans="1:8" x14ac:dyDescent="0.2">
      <c r="A94" s="232" t="s">
        <v>7</v>
      </c>
      <c r="B94" s="235"/>
      <c r="C94" s="235"/>
      <c r="D94" s="235"/>
      <c r="E94" s="235"/>
      <c r="F94" s="235"/>
      <c r="G94" s="235"/>
      <c r="H94" s="236"/>
    </row>
    <row r="95" spans="1:8" x14ac:dyDescent="0.2">
      <c r="A95" s="162" t="s">
        <v>8</v>
      </c>
      <c r="B95" s="235"/>
      <c r="C95" s="235"/>
      <c r="D95" s="235"/>
      <c r="E95" s="235"/>
      <c r="F95" s="235"/>
      <c r="G95" s="235"/>
      <c r="H95" s="236">
        <v>25000</v>
      </c>
    </row>
    <row r="96" spans="1:8" x14ac:dyDescent="0.2">
      <c r="A96" s="162" t="s">
        <v>9</v>
      </c>
      <c r="B96" s="98"/>
      <c r="C96" s="235"/>
      <c r="D96" s="235"/>
      <c r="E96" s="235"/>
      <c r="F96" s="235"/>
      <c r="G96" s="235"/>
      <c r="H96" s="236">
        <v>1500</v>
      </c>
    </row>
    <row r="97" spans="1:8" x14ac:dyDescent="0.2">
      <c r="A97" s="162" t="s">
        <v>10</v>
      </c>
      <c r="B97" s="235"/>
      <c r="C97" s="235"/>
      <c r="D97" s="235"/>
      <c r="E97" s="235"/>
      <c r="F97" s="235"/>
      <c r="G97" s="235"/>
      <c r="H97" s="236" t="s">
        <v>53</v>
      </c>
    </row>
    <row r="98" spans="1:8" x14ac:dyDescent="0.2">
      <c r="A98" s="162" t="s">
        <v>5</v>
      </c>
      <c r="B98" s="235"/>
      <c r="C98" s="235"/>
      <c r="D98" s="235"/>
      <c r="E98" s="235"/>
      <c r="F98" s="235"/>
      <c r="G98" s="235"/>
      <c r="H98" s="236" t="s">
        <v>53</v>
      </c>
    </row>
    <row r="99" spans="1:8" x14ac:dyDescent="0.2">
      <c r="A99" s="237" t="s">
        <v>11</v>
      </c>
      <c r="B99" s="238">
        <f t="shared" ref="B99:G99" si="11">SUM(B95:B98)</f>
        <v>0</v>
      </c>
      <c r="C99" s="238">
        <f t="shared" si="11"/>
        <v>0</v>
      </c>
      <c r="D99" s="238">
        <f t="shared" si="11"/>
        <v>0</v>
      </c>
      <c r="E99" s="238">
        <f t="shared" si="11"/>
        <v>0</v>
      </c>
      <c r="F99" s="238">
        <f t="shared" si="11"/>
        <v>0</v>
      </c>
      <c r="G99" s="238">
        <f t="shared" si="11"/>
        <v>0</v>
      </c>
      <c r="H99" s="239">
        <f>SUM(H95:H98)</f>
        <v>26500</v>
      </c>
    </row>
    <row r="100" spans="1:8" x14ac:dyDescent="0.2">
      <c r="A100" s="232" t="s">
        <v>12</v>
      </c>
      <c r="B100" s="235"/>
      <c r="C100" s="235"/>
      <c r="D100" s="235"/>
      <c r="E100" s="235"/>
      <c r="F100" s="235"/>
      <c r="G100" s="235"/>
      <c r="H100" s="236"/>
    </row>
    <row r="101" spans="1:8" x14ac:dyDescent="0.2">
      <c r="A101" s="162" t="s">
        <v>14</v>
      </c>
      <c r="B101" s="235"/>
      <c r="C101" s="235"/>
      <c r="D101" s="235"/>
      <c r="E101" s="235"/>
      <c r="F101" s="235"/>
      <c r="G101" s="235"/>
      <c r="H101" s="236">
        <v>500</v>
      </c>
    </row>
    <row r="102" spans="1:8" x14ac:dyDescent="0.2">
      <c r="A102" s="162" t="s">
        <v>15</v>
      </c>
      <c r="B102" s="235"/>
      <c r="C102" s="235"/>
      <c r="D102" s="235"/>
      <c r="E102" s="235"/>
      <c r="F102" s="235"/>
      <c r="G102" s="235"/>
      <c r="H102" s="236"/>
    </row>
    <row r="103" spans="1:8" x14ac:dyDescent="0.2">
      <c r="A103" s="162" t="s">
        <v>16</v>
      </c>
      <c r="B103" s="235"/>
      <c r="C103" s="235"/>
      <c r="D103" s="235"/>
      <c r="E103" s="235"/>
      <c r="F103" s="235"/>
      <c r="G103" s="235"/>
      <c r="H103" s="236"/>
    </row>
    <row r="104" spans="1:8" x14ac:dyDescent="0.2">
      <c r="A104" s="162" t="s">
        <v>17</v>
      </c>
      <c r="B104" s="235"/>
      <c r="C104" s="235"/>
      <c r="D104" s="235"/>
      <c r="E104" s="235"/>
      <c r="F104" s="235"/>
      <c r="G104" s="235"/>
      <c r="H104" s="236">
        <v>2500</v>
      </c>
    </row>
    <row r="105" spans="1:8" x14ac:dyDescent="0.2">
      <c r="A105" s="162" t="s">
        <v>203</v>
      </c>
      <c r="B105" s="235"/>
      <c r="C105" s="235"/>
      <c r="D105" s="235"/>
      <c r="E105" s="235"/>
      <c r="F105" s="235"/>
      <c r="G105" s="235"/>
      <c r="H105" s="236"/>
    </row>
    <row r="106" spans="1:8" x14ac:dyDescent="0.2">
      <c r="A106" s="162" t="s">
        <v>204</v>
      </c>
      <c r="B106" s="235"/>
      <c r="C106" s="235"/>
      <c r="D106" s="235"/>
      <c r="E106" s="235"/>
      <c r="F106" s="235"/>
      <c r="G106" s="235"/>
      <c r="H106" s="236">
        <v>150000</v>
      </c>
    </row>
    <row r="107" spans="1:8" x14ac:dyDescent="0.2">
      <c r="A107" s="162" t="s">
        <v>18</v>
      </c>
      <c r="B107" s="235"/>
      <c r="C107" s="235"/>
      <c r="D107" s="235"/>
      <c r="E107" s="235"/>
      <c r="F107" s="235"/>
      <c r="G107" s="235"/>
      <c r="H107" s="236">
        <v>3000</v>
      </c>
    </row>
    <row r="108" spans="1:8" x14ac:dyDescent="0.2">
      <c r="A108" s="162" t="s">
        <v>19</v>
      </c>
      <c r="B108" s="235"/>
      <c r="C108" s="235"/>
      <c r="D108" s="235"/>
      <c r="E108" s="235"/>
      <c r="F108" s="235"/>
      <c r="G108" s="235"/>
      <c r="H108" s="236">
        <v>500</v>
      </c>
    </row>
    <row r="109" spans="1:8" x14ac:dyDescent="0.2">
      <c r="A109" s="162" t="s">
        <v>20</v>
      </c>
      <c r="B109" s="235"/>
      <c r="C109" s="235"/>
      <c r="D109" s="235"/>
      <c r="E109" s="235"/>
      <c r="F109" s="235"/>
      <c r="G109" s="235"/>
      <c r="H109" s="236"/>
    </row>
    <row r="110" spans="1:8" x14ac:dyDescent="0.2">
      <c r="A110" s="162" t="s">
        <v>21</v>
      </c>
      <c r="B110" s="235"/>
      <c r="C110" s="235"/>
      <c r="D110" s="235"/>
      <c r="E110" s="235"/>
      <c r="F110" s="235"/>
      <c r="G110" s="235"/>
      <c r="H110" s="236">
        <v>7500</v>
      </c>
    </row>
    <row r="111" spans="1:8" x14ac:dyDescent="0.2">
      <c r="A111" s="162" t="s">
        <v>5</v>
      </c>
      <c r="B111" s="235"/>
      <c r="C111" s="235"/>
      <c r="D111" s="235"/>
      <c r="E111" s="235"/>
      <c r="F111" s="235"/>
      <c r="G111" s="235"/>
      <c r="H111" s="236"/>
    </row>
    <row r="112" spans="1:8" x14ac:dyDescent="0.2">
      <c r="A112" s="237" t="s">
        <v>22</v>
      </c>
      <c r="B112" s="238">
        <f t="shared" ref="B112:G112" si="12">SUM(B101:B111)</f>
        <v>0</v>
      </c>
      <c r="C112" s="238">
        <f t="shared" si="12"/>
        <v>0</v>
      </c>
      <c r="D112" s="238">
        <f t="shared" si="12"/>
        <v>0</v>
      </c>
      <c r="E112" s="238">
        <f t="shared" si="12"/>
        <v>0</v>
      </c>
      <c r="F112" s="238">
        <f t="shared" si="12"/>
        <v>0</v>
      </c>
      <c r="G112" s="238">
        <f t="shared" si="12"/>
        <v>0</v>
      </c>
      <c r="H112" s="239">
        <f>SUM(H101:H111)</f>
        <v>164000</v>
      </c>
    </row>
    <row r="113" spans="1:8" x14ac:dyDescent="0.2">
      <c r="A113" s="232" t="s">
        <v>23</v>
      </c>
      <c r="B113" s="240"/>
      <c r="C113" s="240"/>
      <c r="D113" s="240"/>
      <c r="E113" s="240"/>
      <c r="F113" s="240"/>
      <c r="G113" s="240"/>
      <c r="H113" s="236"/>
    </row>
    <row r="114" spans="1:8" x14ac:dyDescent="0.2">
      <c r="A114" s="162" t="s">
        <v>24</v>
      </c>
      <c r="B114" s="98"/>
      <c r="C114" s="235"/>
      <c r="D114" s="235"/>
      <c r="E114" s="235"/>
      <c r="F114" s="235"/>
      <c r="G114" s="235"/>
      <c r="H114" s="236">
        <v>250</v>
      </c>
    </row>
    <row r="115" spans="1:8" x14ac:dyDescent="0.2">
      <c r="A115" s="162" t="s">
        <v>25</v>
      </c>
      <c r="B115" s="235"/>
      <c r="C115" s="235"/>
      <c r="D115" s="235"/>
      <c r="E115" s="235"/>
      <c r="F115" s="235"/>
      <c r="G115" s="235"/>
      <c r="H115" s="236">
        <v>300</v>
      </c>
    </row>
    <row r="116" spans="1:8" x14ac:dyDescent="0.2">
      <c r="A116" s="162" t="s">
        <v>5</v>
      </c>
      <c r="B116" s="235"/>
      <c r="C116" s="235"/>
      <c r="D116" s="235"/>
      <c r="E116" s="235"/>
      <c r="F116" s="235"/>
      <c r="G116" s="235"/>
      <c r="H116" s="236"/>
    </row>
    <row r="117" spans="1:8" x14ac:dyDescent="0.2">
      <c r="A117" s="237" t="s">
        <v>26</v>
      </c>
      <c r="B117" s="238">
        <f t="shared" ref="B117:G117" si="13">SUM(B114:B116)</f>
        <v>0</v>
      </c>
      <c r="C117" s="238">
        <f t="shared" si="13"/>
        <v>0</v>
      </c>
      <c r="D117" s="238">
        <f t="shared" si="13"/>
        <v>0</v>
      </c>
      <c r="E117" s="238">
        <f t="shared" si="13"/>
        <v>0</v>
      </c>
      <c r="F117" s="238">
        <f t="shared" si="13"/>
        <v>0</v>
      </c>
      <c r="G117" s="238">
        <f t="shared" si="13"/>
        <v>0</v>
      </c>
      <c r="H117" s="239">
        <f>SUM(H114:H116)</f>
        <v>550</v>
      </c>
    </row>
    <row r="118" spans="1:8" x14ac:dyDescent="0.2">
      <c r="A118" s="232" t="s">
        <v>27</v>
      </c>
      <c r="B118" s="240"/>
      <c r="C118" s="240"/>
      <c r="D118" s="240"/>
      <c r="E118" s="240"/>
      <c r="F118" s="240"/>
      <c r="G118" s="240"/>
      <c r="H118" s="236"/>
    </row>
    <row r="119" spans="1:8" x14ac:dyDescent="0.2">
      <c r="A119" s="162" t="s">
        <v>28</v>
      </c>
      <c r="B119" s="235"/>
      <c r="C119" s="235"/>
      <c r="D119" s="235"/>
      <c r="E119" s="235"/>
      <c r="F119" s="235"/>
      <c r="G119" s="235"/>
      <c r="H119" s="236">
        <v>1500</v>
      </c>
    </row>
    <row r="120" spans="1:8" x14ac:dyDescent="0.2">
      <c r="A120" s="162" t="s">
        <v>240</v>
      </c>
      <c r="B120" s="235"/>
      <c r="C120" s="235"/>
      <c r="D120" s="235"/>
      <c r="E120" s="235"/>
      <c r="F120" s="235"/>
      <c r="G120" s="235"/>
      <c r="H120" s="236">
        <v>150</v>
      </c>
    </row>
    <row r="121" spans="1:8" x14ac:dyDescent="0.2">
      <c r="A121" s="162" t="s">
        <v>256</v>
      </c>
      <c r="B121" s="235"/>
      <c r="C121" s="235"/>
      <c r="D121" s="235"/>
      <c r="E121" s="235"/>
      <c r="F121" s="235"/>
      <c r="G121" s="235"/>
      <c r="H121" s="236">
        <v>300</v>
      </c>
    </row>
    <row r="122" spans="1:8" x14ac:dyDescent="0.2">
      <c r="A122" s="162" t="s">
        <v>241</v>
      </c>
      <c r="B122" s="235"/>
      <c r="C122" s="235"/>
      <c r="D122" s="235"/>
      <c r="E122" s="235"/>
      <c r="F122" s="235"/>
      <c r="G122" s="235"/>
      <c r="H122" s="236"/>
    </row>
    <row r="123" spans="1:8" x14ac:dyDescent="0.2">
      <c r="A123" s="162" t="s">
        <v>29</v>
      </c>
      <c r="B123" s="235"/>
      <c r="C123" s="235"/>
      <c r="D123" s="235"/>
      <c r="E123" s="235"/>
      <c r="F123" s="235"/>
      <c r="G123" s="235"/>
      <c r="H123" s="236"/>
    </row>
    <row r="124" spans="1:8" x14ac:dyDescent="0.2">
      <c r="A124" s="162" t="s">
        <v>30</v>
      </c>
      <c r="B124" s="235"/>
      <c r="C124" s="235"/>
      <c r="D124" s="235"/>
      <c r="E124" s="235"/>
      <c r="F124" s="235"/>
      <c r="G124" s="235"/>
      <c r="H124" s="236"/>
    </row>
    <row r="125" spans="1:8" x14ac:dyDescent="0.2">
      <c r="A125" s="225" t="s">
        <v>245</v>
      </c>
      <c r="B125" s="235"/>
      <c r="C125" s="235"/>
      <c r="D125" s="235"/>
      <c r="E125" s="235"/>
      <c r="F125" s="235"/>
      <c r="G125" s="235"/>
      <c r="H125" s="236">
        <v>500</v>
      </c>
    </row>
    <row r="126" spans="1:8" x14ac:dyDescent="0.2">
      <c r="A126" s="162" t="s">
        <v>5</v>
      </c>
      <c r="B126" s="235"/>
      <c r="C126" s="235"/>
      <c r="D126" s="235"/>
      <c r="E126" s="235"/>
      <c r="F126" s="235"/>
      <c r="G126" s="235"/>
      <c r="H126" s="236"/>
    </row>
    <row r="127" spans="1:8" x14ac:dyDescent="0.2">
      <c r="A127" s="237" t="s">
        <v>31</v>
      </c>
      <c r="B127" s="238">
        <f t="shared" ref="B127:G127" si="14">SUM(B119:B126)</f>
        <v>0</v>
      </c>
      <c r="C127" s="238">
        <f t="shared" si="14"/>
        <v>0</v>
      </c>
      <c r="D127" s="238">
        <f t="shared" si="14"/>
        <v>0</v>
      </c>
      <c r="E127" s="238">
        <f t="shared" si="14"/>
        <v>0</v>
      </c>
      <c r="F127" s="238">
        <f t="shared" si="14"/>
        <v>0</v>
      </c>
      <c r="G127" s="238">
        <f t="shared" si="14"/>
        <v>0</v>
      </c>
      <c r="H127" s="239">
        <f>SUM(H119:H126)</f>
        <v>2450</v>
      </c>
    </row>
    <row r="128" spans="1:8" x14ac:dyDescent="0.2">
      <c r="A128" s="232" t="s">
        <v>32</v>
      </c>
      <c r="B128" s="240"/>
      <c r="C128" s="240"/>
      <c r="D128" s="240"/>
      <c r="E128" s="240"/>
      <c r="F128" s="240"/>
      <c r="G128" s="240"/>
      <c r="H128" s="236"/>
    </row>
    <row r="129" spans="1:8" x14ac:dyDescent="0.2">
      <c r="A129" s="162" t="s">
        <v>33</v>
      </c>
      <c r="B129" s="235"/>
      <c r="C129" s="235"/>
      <c r="D129" s="235"/>
      <c r="E129" s="235"/>
      <c r="F129" s="235"/>
      <c r="G129" s="235"/>
      <c r="H129" s="236">
        <v>5000</v>
      </c>
    </row>
    <row r="130" spans="1:8" x14ac:dyDescent="0.2">
      <c r="A130" s="162" t="s">
        <v>34</v>
      </c>
      <c r="B130" s="235"/>
      <c r="C130" s="235"/>
      <c r="D130" s="235"/>
      <c r="E130" s="235"/>
      <c r="F130" s="235"/>
      <c r="G130" s="235"/>
      <c r="H130" s="236">
        <v>1000</v>
      </c>
    </row>
    <row r="131" spans="1:8" x14ac:dyDescent="0.2">
      <c r="A131" s="162" t="s">
        <v>35</v>
      </c>
      <c r="B131" s="235"/>
      <c r="C131" s="235"/>
      <c r="D131" s="235"/>
      <c r="E131" s="235"/>
      <c r="F131" s="235"/>
      <c r="G131" s="235"/>
      <c r="H131" s="236"/>
    </row>
    <row r="132" spans="1:8" x14ac:dyDescent="0.2">
      <c r="A132" s="162" t="s">
        <v>5</v>
      </c>
      <c r="B132" s="235"/>
      <c r="C132" s="235"/>
      <c r="D132" s="235"/>
      <c r="E132" s="235"/>
      <c r="F132" s="235"/>
      <c r="G132" s="235"/>
      <c r="H132" s="236"/>
    </row>
    <row r="133" spans="1:8" x14ac:dyDescent="0.2">
      <c r="A133" s="237" t="s">
        <v>36</v>
      </c>
      <c r="B133" s="238">
        <f t="shared" ref="B133:G133" si="15">SUM(B129:B132)</f>
        <v>0</v>
      </c>
      <c r="C133" s="238">
        <f t="shared" si="15"/>
        <v>0</v>
      </c>
      <c r="D133" s="238">
        <f t="shared" si="15"/>
        <v>0</v>
      </c>
      <c r="E133" s="238">
        <f t="shared" si="15"/>
        <v>0</v>
      </c>
      <c r="F133" s="238">
        <f t="shared" si="15"/>
        <v>0</v>
      </c>
      <c r="G133" s="238">
        <f t="shared" si="15"/>
        <v>0</v>
      </c>
      <c r="H133" s="239">
        <f>SUM(H129:H132)</f>
        <v>6000</v>
      </c>
    </row>
    <row r="134" spans="1:8" x14ac:dyDescent="0.2">
      <c r="A134" s="253" t="s">
        <v>255</v>
      </c>
      <c r="B134" s="254"/>
      <c r="C134" s="254"/>
      <c r="D134" s="254"/>
      <c r="E134" s="254"/>
      <c r="F134" s="254"/>
      <c r="G134" s="254"/>
      <c r="H134" s="255">
        <v>25625</v>
      </c>
    </row>
    <row r="135" spans="1:8" x14ac:dyDescent="0.2">
      <c r="A135" s="232" t="s">
        <v>200</v>
      </c>
      <c r="B135" s="241">
        <f t="shared" ref="B135:H135" si="16">B134+B133+B127+B117+B112+B99+B93</f>
        <v>0</v>
      </c>
      <c r="C135" s="241">
        <f t="shared" si="16"/>
        <v>0</v>
      </c>
      <c r="D135" s="241">
        <f t="shared" si="16"/>
        <v>0</v>
      </c>
      <c r="E135" s="241">
        <f t="shared" si="16"/>
        <v>0</v>
      </c>
      <c r="F135" s="241">
        <f t="shared" si="16"/>
        <v>0</v>
      </c>
      <c r="G135" s="241">
        <f t="shared" si="16"/>
        <v>0</v>
      </c>
      <c r="H135" s="242">
        <f t="shared" si="16"/>
        <v>230625</v>
      </c>
    </row>
    <row r="136" spans="1:8" ht="14.25" customHeight="1" x14ac:dyDescent="0.2">
      <c r="A136" s="222" t="s">
        <v>47</v>
      </c>
      <c r="B136" s="243"/>
      <c r="C136" s="243"/>
      <c r="D136" s="243"/>
      <c r="E136" s="243"/>
      <c r="F136" s="243"/>
      <c r="G136" s="243"/>
      <c r="H136" s="243"/>
    </row>
    <row r="137" spans="1:8" x14ac:dyDescent="0.2">
      <c r="A137" s="232" t="s">
        <v>200</v>
      </c>
      <c r="B137" s="240">
        <f t="shared" ref="B137:G137" si="17">B135</f>
        <v>0</v>
      </c>
      <c r="C137" s="240">
        <f t="shared" si="17"/>
        <v>0</v>
      </c>
      <c r="D137" s="240">
        <f t="shared" si="17"/>
        <v>0</v>
      </c>
      <c r="E137" s="240">
        <f t="shared" si="17"/>
        <v>0</v>
      </c>
      <c r="F137" s="240">
        <f t="shared" si="17"/>
        <v>0</v>
      </c>
      <c r="G137" s="240">
        <f t="shared" si="17"/>
        <v>0</v>
      </c>
      <c r="H137" s="236">
        <f>H135</f>
        <v>230625</v>
      </c>
    </row>
    <row r="138" spans="1:8" x14ac:dyDescent="0.2">
      <c r="A138" s="232" t="s">
        <v>579</v>
      </c>
      <c r="B138" s="235"/>
      <c r="C138" s="235"/>
      <c r="D138" s="235"/>
      <c r="E138" s="235"/>
      <c r="F138" s="235"/>
      <c r="G138" s="235"/>
      <c r="H138" s="236">
        <v>180000</v>
      </c>
    </row>
    <row r="139" spans="1:8" x14ac:dyDescent="0.2">
      <c r="A139" s="570" t="s">
        <v>580</v>
      </c>
      <c r="B139" s="240">
        <f>B137-B138</f>
        <v>0</v>
      </c>
      <c r="C139" s="240">
        <f t="shared" ref="C139:H139" si="18">C137-C138</f>
        <v>0</v>
      </c>
      <c r="D139" s="240">
        <f t="shared" si="18"/>
        <v>0</v>
      </c>
      <c r="E139" s="240">
        <f t="shared" si="18"/>
        <v>0</v>
      </c>
      <c r="F139" s="240">
        <f t="shared" si="18"/>
        <v>0</v>
      </c>
      <c r="G139" s="240">
        <f t="shared" si="18"/>
        <v>0</v>
      </c>
      <c r="H139" s="567">
        <f t="shared" si="18"/>
        <v>50625</v>
      </c>
    </row>
    <row r="140" spans="1:8" x14ac:dyDescent="0.2">
      <c r="A140" s="571" t="s">
        <v>581</v>
      </c>
      <c r="B140" s="235"/>
      <c r="C140" s="235"/>
      <c r="D140" s="235"/>
      <c r="E140" s="235"/>
      <c r="F140" s="235"/>
      <c r="G140" s="235"/>
      <c r="H140" s="236">
        <v>40000</v>
      </c>
    </row>
    <row r="141" spans="1:8" x14ac:dyDescent="0.2">
      <c r="A141" s="232" t="s">
        <v>582</v>
      </c>
      <c r="B141" s="235"/>
      <c r="C141" s="235"/>
      <c r="D141" s="235"/>
      <c r="E141" s="235"/>
      <c r="F141" s="235"/>
      <c r="G141" s="235"/>
      <c r="H141" s="236">
        <v>10625</v>
      </c>
    </row>
    <row r="142" spans="1:8" x14ac:dyDescent="0.2">
      <c r="A142" s="244" t="s">
        <v>295</v>
      </c>
      <c r="B142" s="245">
        <f>-(B137-B138-B140-B141)</f>
        <v>0</v>
      </c>
      <c r="C142" s="245">
        <f t="shared" ref="C142:H142" si="19">-(C137-C138-C140-C141)</f>
        <v>0</v>
      </c>
      <c r="D142" s="245">
        <f t="shared" si="19"/>
        <v>0</v>
      </c>
      <c r="E142" s="245">
        <f t="shared" si="19"/>
        <v>0</v>
      </c>
      <c r="F142" s="245">
        <f t="shared" si="19"/>
        <v>0</v>
      </c>
      <c r="G142" s="245">
        <f t="shared" si="19"/>
        <v>0</v>
      </c>
      <c r="H142" s="246">
        <f t="shared" si="19"/>
        <v>0</v>
      </c>
    </row>
  </sheetData>
  <sheetProtection algorithmName="SHA-512" hashValue="+rLR9NGOSgPnN+QNogJFk8vpuEDgWB3P0TVtU5G4wAhYkPAuC8DymACA6eaDnkgGOxZ1CWG43B8iNffvigG58A==" saltValue="NRWbisCcWYsrfBpUWr8SQQ==" spinCount="100000" sheet="1" selectLockedCells="1"/>
  <mergeCells count="8">
    <mergeCell ref="A2:G2"/>
    <mergeCell ref="A1:G1"/>
    <mergeCell ref="B74:F74"/>
    <mergeCell ref="B75:F75"/>
    <mergeCell ref="B3:F3"/>
    <mergeCell ref="B4:F4"/>
    <mergeCell ref="A72:G72"/>
    <mergeCell ref="A73:G73"/>
  </mergeCells>
  <phoneticPr fontId="2" type="noConversion"/>
  <printOptions horizontalCentered="1" gridLines="1"/>
  <pageMargins left="0.17" right="0.16" top="0.56999999999999995" bottom="0.98" header="0.98" footer="0.66"/>
  <pageSetup paperSize="5" scale="80" fitToHeight="0" orientation="portrait" r:id="rId1"/>
  <headerFooter alignWithMargins="0">
    <oddFooter>&amp;L&amp;8Homebuyer Dev Costs&amp;C&amp;8&amp;Z&amp;F&amp;R&amp;8Page &amp;P of &amp;N</oddFooter>
  </headerFooter>
  <rowBreaks count="1" manualBreakCount="1">
    <brk id="71" max="16383" man="1"/>
  </rowBreaks>
  <ignoredErrors>
    <ignoredError sqref="B6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5"/>
  <sheetViews>
    <sheetView zoomScaleNormal="100" workbookViewId="0">
      <selection activeCell="B49" sqref="B49"/>
    </sheetView>
  </sheetViews>
  <sheetFormatPr defaultRowHeight="14.25" x14ac:dyDescent="0.2"/>
  <cols>
    <col min="1" max="1" width="38.42578125" style="11" customWidth="1"/>
    <col min="2" max="2" width="11.28515625" style="11" customWidth="1"/>
    <col min="3" max="3" width="11.140625" style="11" customWidth="1"/>
    <col min="4" max="7" width="11.28515625" style="11" customWidth="1"/>
    <col min="8" max="8" width="11.42578125" style="11" bestFit="1" customWidth="1"/>
    <col min="9" max="16384" width="9.140625" style="11"/>
  </cols>
  <sheetData>
    <row r="1" spans="1:8" ht="15.75" x14ac:dyDescent="0.25">
      <c r="A1" s="1174" t="s">
        <v>661</v>
      </c>
      <c r="B1" s="1188"/>
      <c r="C1" s="1188"/>
      <c r="D1" s="1188"/>
      <c r="E1" s="1188"/>
      <c r="F1" s="1188"/>
      <c r="G1" s="1189"/>
    </row>
    <row r="2" spans="1:8" ht="15.75" x14ac:dyDescent="0.25">
      <c r="A2" s="1172" t="s">
        <v>97</v>
      </c>
      <c r="B2" s="1190"/>
      <c r="C2" s="1190"/>
      <c r="D2" s="1190"/>
      <c r="E2" s="1190"/>
      <c r="F2" s="1190"/>
      <c r="G2" s="1191"/>
    </row>
    <row r="3" spans="1:8" x14ac:dyDescent="0.2">
      <c r="A3" s="1182" t="s">
        <v>320</v>
      </c>
      <c r="B3" s="1183"/>
      <c r="C3" s="1183"/>
      <c r="D3" s="1183"/>
      <c r="E3" s="1183"/>
      <c r="F3" s="1183"/>
      <c r="G3" s="1184"/>
    </row>
    <row r="4" spans="1:8" x14ac:dyDescent="0.2">
      <c r="A4" s="141" t="s">
        <v>48</v>
      </c>
      <c r="B4" s="1187">
        <f>'Homebuyer Development Costs'!B3:F3</f>
        <v>0</v>
      </c>
      <c r="C4" s="1187"/>
      <c r="D4" s="1187"/>
      <c r="E4" s="1187"/>
      <c r="F4" s="1187"/>
      <c r="G4" s="188"/>
    </row>
    <row r="5" spans="1:8" x14ac:dyDescent="0.2">
      <c r="A5" s="143" t="s">
        <v>49</v>
      </c>
      <c r="B5" s="1181">
        <f>'Homebuyer Development Costs'!B4:F4</f>
        <v>0</v>
      </c>
      <c r="C5" s="1181"/>
      <c r="D5" s="1181"/>
      <c r="E5" s="1181"/>
      <c r="F5" s="1181"/>
      <c r="G5" s="189"/>
    </row>
    <row r="6" spans="1:8" x14ac:dyDescent="0.2">
      <c r="A6" s="190"/>
      <c r="B6" s="191" t="s">
        <v>37</v>
      </c>
      <c r="C6" s="191" t="s">
        <v>37</v>
      </c>
      <c r="D6" s="191" t="s">
        <v>37</v>
      </c>
      <c r="E6" s="191" t="s">
        <v>37</v>
      </c>
      <c r="F6" s="191" t="s">
        <v>37</v>
      </c>
      <c r="G6" s="191" t="s">
        <v>37</v>
      </c>
      <c r="H6" s="192" t="s">
        <v>41</v>
      </c>
    </row>
    <row r="7" spans="1:8" x14ac:dyDescent="0.2">
      <c r="A7" s="177"/>
      <c r="B7" s="191">
        <v>1</v>
      </c>
      <c r="C7" s="191">
        <v>2</v>
      </c>
      <c r="D7" s="191">
        <v>3</v>
      </c>
      <c r="E7" s="191">
        <v>4</v>
      </c>
      <c r="F7" s="191">
        <v>5</v>
      </c>
      <c r="G7" s="191">
        <v>6</v>
      </c>
      <c r="H7" s="193"/>
    </row>
    <row r="8" spans="1:8" x14ac:dyDescent="0.2">
      <c r="A8" s="177"/>
      <c r="B8" s="194">
        <f>'Homebuyer Development Costs'!B8</f>
        <v>0</v>
      </c>
      <c r="C8" s="194">
        <f>'Homebuyer Development Costs'!C8</f>
        <v>0</v>
      </c>
      <c r="D8" s="194">
        <f>'Homebuyer Development Costs'!D8</f>
        <v>0</v>
      </c>
      <c r="E8" s="194">
        <f>'Homebuyer Development Costs'!E8</f>
        <v>0</v>
      </c>
      <c r="F8" s="194">
        <f>'Homebuyer Development Costs'!F8</f>
        <v>0</v>
      </c>
      <c r="G8" s="194">
        <f>'Homebuyer Development Costs'!G8</f>
        <v>0</v>
      </c>
      <c r="H8" s="195" t="str">
        <f>'Homebuyer Development Costs'!H79</f>
        <v>123 Main St</v>
      </c>
    </row>
    <row r="9" spans="1:8" x14ac:dyDescent="0.2">
      <c r="A9" s="196" t="s">
        <v>91</v>
      </c>
      <c r="B9" s="158"/>
      <c r="C9" s="158"/>
      <c r="D9" s="158"/>
      <c r="E9" s="158"/>
      <c r="F9" s="158"/>
      <c r="G9" s="158"/>
      <c r="H9" s="197"/>
    </row>
    <row r="10" spans="1:8" x14ac:dyDescent="0.2">
      <c r="A10" s="198" t="s">
        <v>55</v>
      </c>
      <c r="B10" s="97"/>
      <c r="C10" s="97"/>
      <c r="D10" s="97"/>
      <c r="E10" s="97"/>
      <c r="F10" s="97"/>
      <c r="G10" s="97"/>
      <c r="H10" s="85" t="s">
        <v>63</v>
      </c>
    </row>
    <row r="11" spans="1:8" x14ac:dyDescent="0.2">
      <c r="A11" s="199" t="s">
        <v>56</v>
      </c>
      <c r="B11" s="98"/>
      <c r="C11" s="98"/>
      <c r="D11" s="98"/>
      <c r="E11" s="98"/>
      <c r="F11" s="98"/>
      <c r="G11" s="98"/>
      <c r="H11" s="86">
        <v>4</v>
      </c>
    </row>
    <row r="12" spans="1:8" x14ac:dyDescent="0.2">
      <c r="A12" s="199" t="s">
        <v>243</v>
      </c>
      <c r="B12" s="555"/>
      <c r="C12" s="555"/>
      <c r="D12" s="99"/>
      <c r="E12" s="99"/>
      <c r="F12" s="99"/>
      <c r="G12" s="99"/>
      <c r="H12" s="87">
        <v>48250</v>
      </c>
    </row>
    <row r="13" spans="1:8" x14ac:dyDescent="0.2">
      <c r="A13" s="199" t="s">
        <v>57</v>
      </c>
      <c r="B13" s="555"/>
      <c r="C13" s="555"/>
      <c r="D13" s="99"/>
      <c r="E13" s="99"/>
      <c r="F13" s="99"/>
      <c r="G13" s="99"/>
      <c r="H13" s="87">
        <v>38500</v>
      </c>
    </row>
    <row r="14" spans="1:8" x14ac:dyDescent="0.2">
      <c r="A14" s="199" t="s">
        <v>58</v>
      </c>
      <c r="B14" s="100" t="str">
        <f t="shared" ref="B14:H14" si="0">IF(B13&lt;=B12, "Yes","NO")</f>
        <v>Yes</v>
      </c>
      <c r="C14" s="100" t="str">
        <f t="shared" si="0"/>
        <v>Yes</v>
      </c>
      <c r="D14" s="100" t="str">
        <f t="shared" si="0"/>
        <v>Yes</v>
      </c>
      <c r="E14" s="100" t="str">
        <f t="shared" si="0"/>
        <v>Yes</v>
      </c>
      <c r="F14" s="100" t="str">
        <f t="shared" si="0"/>
        <v>Yes</v>
      </c>
      <c r="G14" s="100" t="str">
        <f t="shared" si="0"/>
        <v>Yes</v>
      </c>
      <c r="H14" s="88" t="str">
        <f t="shared" si="0"/>
        <v>Yes</v>
      </c>
    </row>
    <row r="15" spans="1:8" x14ac:dyDescent="0.2">
      <c r="A15" s="199" t="s">
        <v>59</v>
      </c>
      <c r="B15" s="200" t="str">
        <f t="shared" ref="B15:H15" si="1">IF(B12=0,"",B13/(B12/0.8))</f>
        <v/>
      </c>
      <c r="C15" s="200" t="str">
        <f t="shared" si="1"/>
        <v/>
      </c>
      <c r="D15" s="200" t="str">
        <f t="shared" si="1"/>
        <v/>
      </c>
      <c r="E15" s="200" t="str">
        <f t="shared" si="1"/>
        <v/>
      </c>
      <c r="F15" s="200" t="str">
        <f t="shared" si="1"/>
        <v/>
      </c>
      <c r="G15" s="200" t="str">
        <f t="shared" si="1"/>
        <v/>
      </c>
      <c r="H15" s="89">
        <f t="shared" si="1"/>
        <v>0.63834196891191708</v>
      </c>
    </row>
    <row r="16" spans="1:8" x14ac:dyDescent="0.2">
      <c r="A16" s="199" t="s">
        <v>60</v>
      </c>
      <c r="B16" s="101">
        <f>'Homebuyer Development Costs'!B67</f>
        <v>0</v>
      </c>
      <c r="C16" s="101">
        <f>'Homebuyer Development Costs'!C67</f>
        <v>0</v>
      </c>
      <c r="D16" s="101">
        <f>'Homebuyer Development Costs'!D67</f>
        <v>0</v>
      </c>
      <c r="E16" s="101">
        <f>'Homebuyer Development Costs'!E67</f>
        <v>0</v>
      </c>
      <c r="F16" s="101">
        <f>'Homebuyer Development Costs'!F67</f>
        <v>0</v>
      </c>
      <c r="G16" s="101">
        <f>'Homebuyer Development Costs'!G67</f>
        <v>0</v>
      </c>
      <c r="H16" s="87">
        <v>180000</v>
      </c>
    </row>
    <row r="17" spans="1:8" x14ac:dyDescent="0.2">
      <c r="A17" s="198" t="s">
        <v>93</v>
      </c>
      <c r="B17" s="99"/>
      <c r="C17" s="98"/>
      <c r="D17" s="99"/>
      <c r="E17" s="99"/>
      <c r="F17" s="99"/>
      <c r="G17" s="99"/>
      <c r="H17" s="315">
        <f>'Homebuyer Development Costs'!H67</f>
        <v>180000</v>
      </c>
    </row>
    <row r="18" spans="1:8" x14ac:dyDescent="0.2">
      <c r="A18" s="199" t="s">
        <v>61</v>
      </c>
      <c r="B18" s="99"/>
      <c r="C18" s="555"/>
      <c r="D18" s="99"/>
      <c r="E18" s="99"/>
      <c r="F18" s="99"/>
      <c r="G18" s="99"/>
      <c r="H18" s="87">
        <v>1500</v>
      </c>
    </row>
    <row r="19" spans="1:8" x14ac:dyDescent="0.2">
      <c r="A19" s="199" t="s">
        <v>98</v>
      </c>
      <c r="B19" s="99"/>
      <c r="C19" s="555"/>
      <c r="D19" s="99"/>
      <c r="E19" s="99"/>
      <c r="F19" s="99"/>
      <c r="G19" s="99"/>
      <c r="H19" s="90">
        <v>37000</v>
      </c>
    </row>
    <row r="20" spans="1:8" x14ac:dyDescent="0.2">
      <c r="A20" s="199" t="s">
        <v>244</v>
      </c>
      <c r="B20" s="99"/>
      <c r="C20" s="555"/>
      <c r="D20" s="98"/>
      <c r="E20" s="98"/>
      <c r="F20" s="98"/>
      <c r="G20" s="98"/>
      <c r="H20" s="90">
        <v>2500</v>
      </c>
    </row>
    <row r="21" spans="1:8" x14ac:dyDescent="0.2">
      <c r="A21" s="198" t="s">
        <v>296</v>
      </c>
      <c r="B21" s="101">
        <f t="shared" ref="B21:H21" si="2">SUM(B18:B20)</f>
        <v>0</v>
      </c>
      <c r="C21" s="101">
        <f t="shared" si="2"/>
        <v>0</v>
      </c>
      <c r="D21" s="101">
        <f t="shared" si="2"/>
        <v>0</v>
      </c>
      <c r="E21" s="101">
        <f t="shared" si="2"/>
        <v>0</v>
      </c>
      <c r="F21" s="101">
        <f t="shared" si="2"/>
        <v>0</v>
      </c>
      <c r="G21" s="101">
        <f t="shared" si="2"/>
        <v>0</v>
      </c>
      <c r="H21" s="87">
        <f t="shared" si="2"/>
        <v>41000</v>
      </c>
    </row>
    <row r="22" spans="1:8" x14ac:dyDescent="0.2">
      <c r="A22" s="199" t="s">
        <v>242</v>
      </c>
      <c r="B22" s="201">
        <f t="shared" ref="B22:H22" si="3">B17-B21</f>
        <v>0</v>
      </c>
      <c r="C22" s="201">
        <f t="shared" si="3"/>
        <v>0</v>
      </c>
      <c r="D22" s="201">
        <f t="shared" si="3"/>
        <v>0</v>
      </c>
      <c r="E22" s="201">
        <f t="shared" si="3"/>
        <v>0</v>
      </c>
      <c r="F22" s="201">
        <f t="shared" si="3"/>
        <v>0</v>
      </c>
      <c r="G22" s="201">
        <f t="shared" si="3"/>
        <v>0</v>
      </c>
      <c r="H22" s="91">
        <f t="shared" si="3"/>
        <v>139000</v>
      </c>
    </row>
    <row r="23" spans="1:8" x14ac:dyDescent="0.2">
      <c r="A23" s="198" t="s">
        <v>94</v>
      </c>
      <c r="B23" s="102"/>
      <c r="C23" s="102"/>
      <c r="D23" s="102"/>
      <c r="E23" s="102"/>
      <c r="F23" s="102"/>
      <c r="G23" s="102"/>
      <c r="H23" s="92">
        <v>129000</v>
      </c>
    </row>
    <row r="24" spans="1:8" x14ac:dyDescent="0.2">
      <c r="A24" s="198" t="s">
        <v>96</v>
      </c>
      <c r="B24" s="102"/>
      <c r="C24" s="102"/>
      <c r="D24" s="102"/>
      <c r="E24" s="102"/>
      <c r="F24" s="102"/>
      <c r="G24" s="102"/>
      <c r="H24" s="92">
        <v>30</v>
      </c>
    </row>
    <row r="25" spans="1:8" ht="15" thickBot="1" x14ac:dyDescent="0.25">
      <c r="A25" s="202" t="s">
        <v>297</v>
      </c>
      <c r="B25" s="619">
        <f>B23-B22</f>
        <v>0</v>
      </c>
      <c r="C25" s="619">
        <f t="shared" ref="C25:H25" si="4">C23-C22</f>
        <v>0</v>
      </c>
      <c r="D25" s="619">
        <f t="shared" si="4"/>
        <v>0</v>
      </c>
      <c r="E25" s="619">
        <f t="shared" si="4"/>
        <v>0</v>
      </c>
      <c r="F25" s="619">
        <f t="shared" si="4"/>
        <v>0</v>
      </c>
      <c r="G25" s="619">
        <f t="shared" si="4"/>
        <v>0</v>
      </c>
      <c r="H25" s="92">
        <f t="shared" si="4"/>
        <v>-10000</v>
      </c>
    </row>
    <row r="26" spans="1:8" ht="15.75" thickTop="1" thickBot="1" x14ac:dyDescent="0.25">
      <c r="A26" s="1186" t="s">
        <v>92</v>
      </c>
      <c r="B26" s="1185"/>
      <c r="C26" s="1185"/>
      <c r="D26" s="620"/>
      <c r="E26" s="620"/>
      <c r="F26" s="620"/>
      <c r="G26" s="203"/>
      <c r="H26" s="621"/>
    </row>
    <row r="27" spans="1:8" ht="15" thickTop="1" x14ac:dyDescent="0.2">
      <c r="A27" s="199" t="s">
        <v>62</v>
      </c>
      <c r="B27" s="204" t="str">
        <f>IF(B17=0,"",B23/B17)</f>
        <v/>
      </c>
      <c r="C27" s="204" t="str">
        <f>IF(C16=0,"",C23/C16)</f>
        <v/>
      </c>
      <c r="D27" s="204" t="str">
        <f>IF(D16=0,"",D23/D16)</f>
        <v/>
      </c>
      <c r="E27" s="204" t="str">
        <f>IF(E16=0,"",E23/E16)</f>
        <v/>
      </c>
      <c r="F27" s="204" t="str">
        <f>IF(F16=0,"",F23/F16)</f>
        <v/>
      </c>
      <c r="G27" s="205" t="str">
        <f>IF(G16=0,"",G23/G16)</f>
        <v/>
      </c>
      <c r="H27" s="206">
        <f>IF(H17=0,"",H23/H17)</f>
        <v>0.71666666666666667</v>
      </c>
    </row>
    <row r="28" spans="1:8" x14ac:dyDescent="0.2">
      <c r="A28" s="199" t="s">
        <v>64</v>
      </c>
      <c r="B28" s="93"/>
      <c r="C28" s="93"/>
      <c r="D28" s="93"/>
      <c r="E28" s="93"/>
      <c r="F28" s="93"/>
      <c r="G28" s="94"/>
      <c r="H28" s="207">
        <v>3.7499999999999999E-2</v>
      </c>
    </row>
    <row r="29" spans="1:8" x14ac:dyDescent="0.2">
      <c r="A29" s="199" t="s">
        <v>65</v>
      </c>
      <c r="B29" s="208" t="e">
        <f t="shared" ref="B29:H29" si="5">PMT(B28/12,B24*12,-B23)</f>
        <v>#NUM!</v>
      </c>
      <c r="C29" s="208" t="e">
        <f t="shared" si="5"/>
        <v>#NUM!</v>
      </c>
      <c r="D29" s="208" t="e">
        <f t="shared" si="5"/>
        <v>#NUM!</v>
      </c>
      <c r="E29" s="208" t="e">
        <f t="shared" si="5"/>
        <v>#NUM!</v>
      </c>
      <c r="F29" s="208" t="e">
        <f t="shared" si="5"/>
        <v>#NUM!</v>
      </c>
      <c r="G29" s="209" t="e">
        <f t="shared" si="5"/>
        <v>#NUM!</v>
      </c>
      <c r="H29" s="210">
        <f t="shared" si="5"/>
        <v>597.41911312804484</v>
      </c>
    </row>
    <row r="30" spans="1:8" x14ac:dyDescent="0.2">
      <c r="A30" s="199" t="s">
        <v>66</v>
      </c>
      <c r="B30" s="95"/>
      <c r="C30" s="95"/>
      <c r="D30" s="95"/>
      <c r="E30" s="95"/>
      <c r="F30" s="95"/>
      <c r="G30" s="96"/>
      <c r="H30" s="211">
        <v>136</v>
      </c>
    </row>
    <row r="31" spans="1:8" x14ac:dyDescent="0.2">
      <c r="A31" s="199" t="s">
        <v>67</v>
      </c>
      <c r="B31" s="95"/>
      <c r="C31" s="95"/>
      <c r="D31" s="84"/>
      <c r="E31" s="95"/>
      <c r="F31" s="84"/>
      <c r="G31" s="96"/>
      <c r="H31" s="211">
        <v>67</v>
      </c>
    </row>
    <row r="32" spans="1:8" x14ac:dyDescent="0.2">
      <c r="A32" s="199" t="s">
        <v>68</v>
      </c>
      <c r="B32" s="95"/>
      <c r="C32" s="95"/>
      <c r="D32" s="95"/>
      <c r="E32" s="95"/>
      <c r="F32" s="95"/>
      <c r="G32" s="96"/>
      <c r="H32" s="211">
        <v>20</v>
      </c>
    </row>
    <row r="33" spans="1:8" x14ac:dyDescent="0.2">
      <c r="A33" s="199" t="s">
        <v>69</v>
      </c>
      <c r="B33" s="84"/>
      <c r="C33" s="95"/>
      <c r="D33" s="95"/>
      <c r="E33" s="95"/>
      <c r="F33" s="95"/>
      <c r="G33" s="96"/>
      <c r="H33" s="211">
        <v>80</v>
      </c>
    </row>
    <row r="34" spans="1:8" x14ac:dyDescent="0.2">
      <c r="A34" s="198" t="s">
        <v>95</v>
      </c>
      <c r="B34" s="212" t="e">
        <f t="shared" ref="B34:H34" si="6">SUM(B29:B33)</f>
        <v>#NUM!</v>
      </c>
      <c r="C34" s="212" t="e">
        <f t="shared" si="6"/>
        <v>#NUM!</v>
      </c>
      <c r="D34" s="212" t="e">
        <f t="shared" si="6"/>
        <v>#NUM!</v>
      </c>
      <c r="E34" s="212" t="e">
        <f t="shared" si="6"/>
        <v>#NUM!</v>
      </c>
      <c r="F34" s="212" t="e">
        <f t="shared" si="6"/>
        <v>#NUM!</v>
      </c>
      <c r="G34" s="213" t="e">
        <f t="shared" si="6"/>
        <v>#NUM!</v>
      </c>
      <c r="H34" s="90">
        <f t="shared" si="6"/>
        <v>900.41911312804484</v>
      </c>
    </row>
    <row r="35" spans="1:8" x14ac:dyDescent="0.2">
      <c r="A35" s="198" t="s">
        <v>312</v>
      </c>
      <c r="B35" s="214" t="str">
        <f>IF(B13=0,"",(B34*12)/$B$13)</f>
        <v/>
      </c>
      <c r="C35" s="214" t="str">
        <f>IF(C13=0,"",(C34*12)/$C$13)</f>
        <v/>
      </c>
      <c r="D35" s="214" t="str">
        <f>IF(D13=0,"",(D34*12)/$D$13)</f>
        <v/>
      </c>
      <c r="E35" s="214" t="str">
        <f>IF(E13=0,"",(E34*12)/$E$13)</f>
        <v/>
      </c>
      <c r="F35" s="214" t="str">
        <f>IF(F13=0,"",(F34*12)/$D$13)</f>
        <v/>
      </c>
      <c r="G35" s="215" t="str">
        <f>IF(G13=0,"",(G34*12)/$E$13)</f>
        <v/>
      </c>
      <c r="H35" s="216">
        <f>IF(H13=0,"",(H34*12)/$H$13)</f>
        <v>0.28065011318276722</v>
      </c>
    </row>
    <row r="36" spans="1:8" x14ac:dyDescent="0.2">
      <c r="A36" s="217" t="s">
        <v>54</v>
      </c>
      <c r="B36" s="218" t="str">
        <f>IF(B35&lt;=0.31,"Yes","NO")</f>
        <v>NO</v>
      </c>
      <c r="C36" s="218" t="str">
        <f t="shared" ref="C36:H36" si="7">IF(C35&lt;=0.31,"Yes","NO")</f>
        <v>NO</v>
      </c>
      <c r="D36" s="218" t="str">
        <f t="shared" si="7"/>
        <v>NO</v>
      </c>
      <c r="E36" s="218" t="str">
        <f t="shared" si="7"/>
        <v>NO</v>
      </c>
      <c r="F36" s="218" t="str">
        <f t="shared" si="7"/>
        <v>NO</v>
      </c>
      <c r="G36" s="219" t="str">
        <f t="shared" si="7"/>
        <v>NO</v>
      </c>
      <c r="H36" s="220" t="str">
        <f t="shared" si="7"/>
        <v>Yes</v>
      </c>
    </row>
    <row r="40" spans="1:8" ht="15.75" x14ac:dyDescent="0.25">
      <c r="A40" s="1174" t="str">
        <f>'Sources &amp; Uses of Funds'!A1:CB1</f>
        <v>CITY OF EVANSVILLE, IN</v>
      </c>
      <c r="B40" s="1188"/>
      <c r="C40" s="1188"/>
      <c r="D40" s="1188"/>
      <c r="E40" s="1188"/>
      <c r="F40" s="1188"/>
      <c r="G40" s="1189"/>
    </row>
    <row r="41" spans="1:8" ht="15.75" x14ac:dyDescent="0.25">
      <c r="A41" s="1172" t="s">
        <v>97</v>
      </c>
      <c r="B41" s="1190"/>
      <c r="C41" s="1190"/>
      <c r="D41" s="1190"/>
      <c r="E41" s="1190"/>
      <c r="F41" s="1190"/>
      <c r="G41" s="1191"/>
    </row>
    <row r="42" spans="1:8" x14ac:dyDescent="0.2">
      <c r="A42" s="1182" t="s">
        <v>320</v>
      </c>
      <c r="B42" s="1183"/>
      <c r="C42" s="1183"/>
      <c r="D42" s="1183"/>
      <c r="E42" s="1183"/>
      <c r="F42" s="1183"/>
      <c r="G42" s="1184"/>
    </row>
    <row r="43" spans="1:8" x14ac:dyDescent="0.2">
      <c r="A43" s="141" t="s">
        <v>48</v>
      </c>
      <c r="B43" s="1187">
        <f>'Homebuyer Development Costs'!B3:F3</f>
        <v>0</v>
      </c>
      <c r="C43" s="1187"/>
      <c r="D43" s="1187"/>
      <c r="E43" s="1187"/>
      <c r="F43" s="1187"/>
      <c r="G43" s="188"/>
    </row>
    <row r="44" spans="1:8" x14ac:dyDescent="0.2">
      <c r="A44" s="143" t="s">
        <v>49</v>
      </c>
      <c r="B44" s="1181">
        <f>'Homebuyer Development Costs'!B4:F4</f>
        <v>0</v>
      </c>
      <c r="C44" s="1181"/>
      <c r="D44" s="1181"/>
      <c r="E44" s="1181"/>
      <c r="F44" s="1181"/>
      <c r="G44" s="189"/>
    </row>
    <row r="45" spans="1:8" x14ac:dyDescent="0.2">
      <c r="A45" s="190"/>
      <c r="B45" s="191" t="s">
        <v>37</v>
      </c>
      <c r="C45" s="191" t="s">
        <v>37</v>
      </c>
      <c r="D45" s="191" t="s">
        <v>37</v>
      </c>
      <c r="E45" s="191" t="s">
        <v>37</v>
      </c>
      <c r="F45" s="191" t="s">
        <v>37</v>
      </c>
      <c r="G45" s="191" t="s">
        <v>37</v>
      </c>
      <c r="H45" s="192" t="s">
        <v>41</v>
      </c>
    </row>
    <row r="46" spans="1:8" x14ac:dyDescent="0.2">
      <c r="A46" s="177"/>
      <c r="B46" s="191">
        <v>7</v>
      </c>
      <c r="C46" s="191">
        <v>8</v>
      </c>
      <c r="D46" s="191">
        <v>9</v>
      </c>
      <c r="E46" s="191">
        <v>10</v>
      </c>
      <c r="F46" s="191">
        <v>11</v>
      </c>
      <c r="G46" s="191">
        <v>12</v>
      </c>
      <c r="H46" s="193"/>
    </row>
    <row r="47" spans="1:8" x14ac:dyDescent="0.2">
      <c r="A47" s="177"/>
      <c r="B47" s="194">
        <f>'Homebuyer Development Costs'!B79</f>
        <v>0</v>
      </c>
      <c r="C47" s="194">
        <f>'Homebuyer Development Costs'!C79</f>
        <v>0</v>
      </c>
      <c r="D47" s="194">
        <f>'Homebuyer Development Costs'!D79</f>
        <v>0</v>
      </c>
      <c r="E47" s="194">
        <f>'Homebuyer Development Costs'!E79</f>
        <v>0</v>
      </c>
      <c r="F47" s="194">
        <f>'Homebuyer Development Costs'!F79</f>
        <v>0</v>
      </c>
      <c r="G47" s="194">
        <f>'Homebuyer Development Costs'!G79</f>
        <v>0</v>
      </c>
      <c r="H47" s="314" t="str">
        <f>'Homebuyer Development Costs'!H79</f>
        <v>123 Main St</v>
      </c>
    </row>
    <row r="48" spans="1:8" x14ac:dyDescent="0.2">
      <c r="A48" s="196" t="s">
        <v>91</v>
      </c>
      <c r="B48" s="158"/>
      <c r="C48" s="158"/>
      <c r="D48" s="158"/>
      <c r="E48" s="158"/>
      <c r="F48" s="158"/>
      <c r="G48" s="158"/>
      <c r="H48" s="197"/>
    </row>
    <row r="49" spans="1:8" x14ac:dyDescent="0.2">
      <c r="A49" s="198" t="s">
        <v>55</v>
      </c>
      <c r="B49" s="97"/>
      <c r="C49" s="97"/>
      <c r="D49" s="97"/>
      <c r="E49" s="97"/>
      <c r="F49" s="97"/>
      <c r="G49" s="97"/>
      <c r="H49" s="85" t="s">
        <v>63</v>
      </c>
    </row>
    <row r="50" spans="1:8" x14ac:dyDescent="0.2">
      <c r="A50" s="199" t="s">
        <v>56</v>
      </c>
      <c r="B50" s="98"/>
      <c r="C50" s="98"/>
      <c r="D50" s="98"/>
      <c r="E50" s="98"/>
      <c r="F50" s="98"/>
      <c r="G50" s="98"/>
      <c r="H50" s="86">
        <v>4</v>
      </c>
    </row>
    <row r="51" spans="1:8" x14ac:dyDescent="0.2">
      <c r="A51" s="199" t="s">
        <v>243</v>
      </c>
      <c r="B51" s="99"/>
      <c r="C51" s="99"/>
      <c r="D51" s="99"/>
      <c r="E51" s="99"/>
      <c r="F51" s="99"/>
      <c r="G51" s="99"/>
      <c r="H51" s="87">
        <v>48250</v>
      </c>
    </row>
    <row r="52" spans="1:8" x14ac:dyDescent="0.2">
      <c r="A52" s="199" t="s">
        <v>57</v>
      </c>
      <c r="B52" s="99"/>
      <c r="C52" s="99"/>
      <c r="D52" s="99"/>
      <c r="E52" s="99"/>
      <c r="F52" s="99"/>
      <c r="G52" s="99"/>
      <c r="H52" s="87">
        <v>38500</v>
      </c>
    </row>
    <row r="53" spans="1:8" x14ac:dyDescent="0.2">
      <c r="A53" s="199" t="s">
        <v>58</v>
      </c>
      <c r="B53" s="100" t="str">
        <f t="shared" ref="B53:H53" si="8">IF(B52&lt;=B51, "Yes","NO")</f>
        <v>Yes</v>
      </c>
      <c r="C53" s="100" t="str">
        <f t="shared" si="8"/>
        <v>Yes</v>
      </c>
      <c r="D53" s="100" t="str">
        <f t="shared" si="8"/>
        <v>Yes</v>
      </c>
      <c r="E53" s="100" t="str">
        <f t="shared" si="8"/>
        <v>Yes</v>
      </c>
      <c r="F53" s="100" t="str">
        <f t="shared" si="8"/>
        <v>Yes</v>
      </c>
      <c r="G53" s="100" t="str">
        <f t="shared" si="8"/>
        <v>Yes</v>
      </c>
      <c r="H53" s="88" t="str">
        <f t="shared" si="8"/>
        <v>Yes</v>
      </c>
    </row>
    <row r="54" spans="1:8" x14ac:dyDescent="0.2">
      <c r="A54" s="199" t="s">
        <v>59</v>
      </c>
      <c r="B54" s="200" t="str">
        <f t="shared" ref="B54:H54" si="9">IF(B51=0,"",B52/(B51/0.8))</f>
        <v/>
      </c>
      <c r="C54" s="200" t="str">
        <f t="shared" si="9"/>
        <v/>
      </c>
      <c r="D54" s="200" t="str">
        <f t="shared" si="9"/>
        <v/>
      </c>
      <c r="E54" s="200" t="str">
        <f t="shared" si="9"/>
        <v/>
      </c>
      <c r="F54" s="200" t="str">
        <f t="shared" si="9"/>
        <v/>
      </c>
      <c r="G54" s="200" t="str">
        <f t="shared" si="9"/>
        <v/>
      </c>
      <c r="H54" s="89">
        <f t="shared" si="9"/>
        <v>0.63834196891191708</v>
      </c>
    </row>
    <row r="55" spans="1:8" x14ac:dyDescent="0.2">
      <c r="A55" s="199" t="s">
        <v>60</v>
      </c>
      <c r="B55" s="101">
        <f>'Homebuyer Development Costs'!B138</f>
        <v>0</v>
      </c>
      <c r="C55" s="101">
        <f>'Homebuyer Development Costs'!C138</f>
        <v>0</v>
      </c>
      <c r="D55" s="101">
        <f>'Homebuyer Development Costs'!D138</f>
        <v>0</v>
      </c>
      <c r="E55" s="101">
        <f>'Homebuyer Development Costs'!E138</f>
        <v>0</v>
      </c>
      <c r="F55" s="101">
        <f>'Homebuyer Development Costs'!F138</f>
        <v>0</v>
      </c>
      <c r="G55" s="101">
        <f>'Homebuyer Development Costs'!G138</f>
        <v>0</v>
      </c>
      <c r="H55" s="87">
        <v>180000</v>
      </c>
    </row>
    <row r="56" spans="1:8" x14ac:dyDescent="0.2">
      <c r="A56" s="198" t="s">
        <v>93</v>
      </c>
      <c r="B56" s="99"/>
      <c r="C56" s="99"/>
      <c r="D56" s="99"/>
      <c r="E56" s="99"/>
      <c r="F56" s="99"/>
      <c r="G56" s="99"/>
      <c r="H56" s="315">
        <f>'Homebuyer Development Costs'!H138</f>
        <v>180000</v>
      </c>
    </row>
    <row r="57" spans="1:8" x14ac:dyDescent="0.2">
      <c r="A57" s="199" t="s">
        <v>61</v>
      </c>
      <c r="B57" s="99"/>
      <c r="C57" s="99"/>
      <c r="D57" s="99"/>
      <c r="E57" s="99"/>
      <c r="F57" s="99"/>
      <c r="G57" s="99"/>
      <c r="H57" s="87">
        <v>1500</v>
      </c>
    </row>
    <row r="58" spans="1:8" x14ac:dyDescent="0.2">
      <c r="A58" s="199" t="s">
        <v>98</v>
      </c>
      <c r="B58" s="99"/>
      <c r="C58" s="99"/>
      <c r="D58" s="99"/>
      <c r="E58" s="99"/>
      <c r="F58" s="99"/>
      <c r="G58" s="99"/>
      <c r="H58" s="90">
        <v>37000</v>
      </c>
    </row>
    <row r="59" spans="1:8" x14ac:dyDescent="0.2">
      <c r="A59" s="199" t="s">
        <v>244</v>
      </c>
      <c r="B59" s="99"/>
      <c r="C59" s="99"/>
      <c r="D59" s="98"/>
      <c r="E59" s="98"/>
      <c r="F59" s="98"/>
      <c r="G59" s="98"/>
      <c r="H59" s="90">
        <v>2500</v>
      </c>
    </row>
    <row r="60" spans="1:8" x14ac:dyDescent="0.2">
      <c r="A60" s="198" t="s">
        <v>296</v>
      </c>
      <c r="B60" s="101">
        <f>SUM(B57:B59)</f>
        <v>0</v>
      </c>
      <c r="C60" s="101">
        <f t="shared" ref="C60:H60" si="10">SUM(C57:C59)</f>
        <v>0</v>
      </c>
      <c r="D60" s="101">
        <f t="shared" si="10"/>
        <v>0</v>
      </c>
      <c r="E60" s="101">
        <f t="shared" si="10"/>
        <v>0</v>
      </c>
      <c r="F60" s="101">
        <f t="shared" si="10"/>
        <v>0</v>
      </c>
      <c r="G60" s="101">
        <f t="shared" si="10"/>
        <v>0</v>
      </c>
      <c r="H60" s="87">
        <f t="shared" si="10"/>
        <v>41000</v>
      </c>
    </row>
    <row r="61" spans="1:8" x14ac:dyDescent="0.2">
      <c r="A61" s="199" t="s">
        <v>242</v>
      </c>
      <c r="B61" s="201">
        <f>B56-B60</f>
        <v>0</v>
      </c>
      <c r="C61" s="201">
        <f>C55-C60</f>
        <v>0</v>
      </c>
      <c r="D61" s="201">
        <f>D55-D60</f>
        <v>0</v>
      </c>
      <c r="E61" s="201">
        <f>E55-E60</f>
        <v>0</v>
      </c>
      <c r="F61" s="201">
        <f>F55-F60</f>
        <v>0</v>
      </c>
      <c r="G61" s="201">
        <f>G55-G60</f>
        <v>0</v>
      </c>
      <c r="H61" s="91">
        <f>H56-H60</f>
        <v>139000</v>
      </c>
    </row>
    <row r="62" spans="1:8" x14ac:dyDescent="0.2">
      <c r="A62" s="198" t="s">
        <v>94</v>
      </c>
      <c r="B62" s="102"/>
      <c r="C62" s="102"/>
      <c r="D62" s="102"/>
      <c r="E62" s="102"/>
      <c r="F62" s="102"/>
      <c r="G62" s="102"/>
      <c r="H62" s="92">
        <v>129000</v>
      </c>
    </row>
    <row r="63" spans="1:8" x14ac:dyDescent="0.2">
      <c r="A63" s="198" t="s">
        <v>96</v>
      </c>
      <c r="B63" s="102"/>
      <c r="C63" s="102"/>
      <c r="D63" s="102"/>
      <c r="E63" s="102"/>
      <c r="F63" s="102"/>
      <c r="G63" s="102"/>
      <c r="H63" s="92">
        <v>30</v>
      </c>
    </row>
    <row r="64" spans="1:8" ht="15" thickBot="1" x14ac:dyDescent="0.25">
      <c r="A64" s="202" t="s">
        <v>298</v>
      </c>
      <c r="B64" s="619">
        <f>B62-B61</f>
        <v>0</v>
      </c>
      <c r="C64" s="619">
        <f t="shared" ref="C64:H64" si="11">C62-C61</f>
        <v>0</v>
      </c>
      <c r="D64" s="619">
        <f t="shared" si="11"/>
        <v>0</v>
      </c>
      <c r="E64" s="619">
        <f t="shared" si="11"/>
        <v>0</v>
      </c>
      <c r="F64" s="619">
        <f t="shared" si="11"/>
        <v>0</v>
      </c>
      <c r="G64" s="619">
        <f t="shared" si="11"/>
        <v>0</v>
      </c>
      <c r="H64" s="92">
        <f t="shared" si="11"/>
        <v>-10000</v>
      </c>
    </row>
    <row r="65" spans="1:8" ht="15.75" thickTop="1" thickBot="1" x14ac:dyDescent="0.25">
      <c r="A65" s="1185" t="s">
        <v>92</v>
      </c>
      <c r="B65" s="1185"/>
      <c r="C65" s="1185"/>
      <c r="D65" s="620"/>
      <c r="E65" s="620"/>
      <c r="F65" s="620"/>
      <c r="G65" s="203"/>
      <c r="H65" s="621"/>
    </row>
    <row r="66" spans="1:8" ht="15" thickTop="1" x14ac:dyDescent="0.2">
      <c r="A66" s="199" t="s">
        <v>62</v>
      </c>
      <c r="B66" s="204" t="str">
        <f t="shared" ref="B66:G66" si="12">IF(B55=0,"",B62/B55)</f>
        <v/>
      </c>
      <c r="C66" s="204" t="str">
        <f t="shared" si="12"/>
        <v/>
      </c>
      <c r="D66" s="204" t="str">
        <f t="shared" si="12"/>
        <v/>
      </c>
      <c r="E66" s="204" t="str">
        <f t="shared" si="12"/>
        <v/>
      </c>
      <c r="F66" s="204" t="str">
        <f t="shared" si="12"/>
        <v/>
      </c>
      <c r="G66" s="205" t="str">
        <f t="shared" si="12"/>
        <v/>
      </c>
      <c r="H66" s="206">
        <f>IF(H56=0,"",H62/H56)</f>
        <v>0.71666666666666667</v>
      </c>
    </row>
    <row r="67" spans="1:8" x14ac:dyDescent="0.2">
      <c r="A67" s="199" t="s">
        <v>64</v>
      </c>
      <c r="B67" s="93"/>
      <c r="C67" s="93"/>
      <c r="D67" s="93"/>
      <c r="E67" s="93"/>
      <c r="F67" s="93"/>
      <c r="G67" s="94"/>
      <c r="H67" s="207">
        <v>3.7499999999999999E-2</v>
      </c>
    </row>
    <row r="68" spans="1:8" x14ac:dyDescent="0.2">
      <c r="A68" s="199" t="s">
        <v>65</v>
      </c>
      <c r="B68" s="208" t="e">
        <f t="shared" ref="B68:G68" si="13">PMT(B67/12,B63*12,-B62)</f>
        <v>#NUM!</v>
      </c>
      <c r="C68" s="208" t="e">
        <f t="shared" si="13"/>
        <v>#NUM!</v>
      </c>
      <c r="D68" s="208" t="e">
        <f t="shared" si="13"/>
        <v>#NUM!</v>
      </c>
      <c r="E68" s="208" t="e">
        <f t="shared" si="13"/>
        <v>#NUM!</v>
      </c>
      <c r="F68" s="208" t="e">
        <f t="shared" si="13"/>
        <v>#NUM!</v>
      </c>
      <c r="G68" s="209" t="e">
        <f t="shared" si="13"/>
        <v>#NUM!</v>
      </c>
      <c r="H68" s="210">
        <f>PMT(H67/12,H63*12,-H62)</f>
        <v>597.41911312804484</v>
      </c>
    </row>
    <row r="69" spans="1:8" x14ac:dyDescent="0.2">
      <c r="A69" s="199" t="s">
        <v>66</v>
      </c>
      <c r="B69" s="95"/>
      <c r="C69" s="95"/>
      <c r="D69" s="95"/>
      <c r="E69" s="95"/>
      <c r="F69" s="95"/>
      <c r="G69" s="96"/>
      <c r="H69" s="211">
        <v>136</v>
      </c>
    </row>
    <row r="70" spans="1:8" x14ac:dyDescent="0.2">
      <c r="A70" s="199" t="s">
        <v>67</v>
      </c>
      <c r="B70" s="95"/>
      <c r="C70" s="95"/>
      <c r="D70" s="84"/>
      <c r="E70" s="95"/>
      <c r="F70" s="84"/>
      <c r="G70" s="96"/>
      <c r="H70" s="211">
        <v>67</v>
      </c>
    </row>
    <row r="71" spans="1:8" x14ac:dyDescent="0.2">
      <c r="A71" s="199" t="s">
        <v>68</v>
      </c>
      <c r="B71" s="95"/>
      <c r="C71" s="95"/>
      <c r="D71" s="95"/>
      <c r="E71" s="95"/>
      <c r="F71" s="95"/>
      <c r="G71" s="96"/>
      <c r="H71" s="211">
        <v>20</v>
      </c>
    </row>
    <row r="72" spans="1:8" x14ac:dyDescent="0.2">
      <c r="A72" s="199" t="s">
        <v>69</v>
      </c>
      <c r="B72" s="84"/>
      <c r="C72" s="95"/>
      <c r="D72" s="95"/>
      <c r="E72" s="95"/>
      <c r="F72" s="95"/>
      <c r="G72" s="96"/>
      <c r="H72" s="211">
        <v>80</v>
      </c>
    </row>
    <row r="73" spans="1:8" x14ac:dyDescent="0.2">
      <c r="A73" s="198" t="s">
        <v>95</v>
      </c>
      <c r="B73" s="212" t="e">
        <f t="shared" ref="B73:G73" si="14">SUM(B68:B72)</f>
        <v>#NUM!</v>
      </c>
      <c r="C73" s="212" t="e">
        <f t="shared" si="14"/>
        <v>#NUM!</v>
      </c>
      <c r="D73" s="212" t="e">
        <f t="shared" si="14"/>
        <v>#NUM!</v>
      </c>
      <c r="E73" s="212" t="e">
        <f t="shared" si="14"/>
        <v>#NUM!</v>
      </c>
      <c r="F73" s="212" t="e">
        <f t="shared" si="14"/>
        <v>#NUM!</v>
      </c>
      <c r="G73" s="213" t="e">
        <f t="shared" si="14"/>
        <v>#NUM!</v>
      </c>
      <c r="H73" s="90">
        <f>SUM(H68:H72)</f>
        <v>900.41911312804484</v>
      </c>
    </row>
    <row r="74" spans="1:8" x14ac:dyDescent="0.2">
      <c r="A74" s="198" t="s">
        <v>312</v>
      </c>
      <c r="B74" s="214" t="str">
        <f>IF(B52=0,"",(B73*12)/$B$13)</f>
        <v/>
      </c>
      <c r="C74" s="214" t="str">
        <f>IF(C52=0,"",(C73*12)/$C$13)</f>
        <v/>
      </c>
      <c r="D74" s="214" t="str">
        <f>IF(D52=0,"",(D73*12)/$D$13)</f>
        <v/>
      </c>
      <c r="E74" s="214" t="str">
        <f>IF(E52=0,"",(E73*12)/$E$13)</f>
        <v/>
      </c>
      <c r="F74" s="214" t="str">
        <f>IF(F52=0,"",(F73*12)/$D$13)</f>
        <v/>
      </c>
      <c r="G74" s="215" t="str">
        <f>IF(G52=0,"",(G73*12)/$E$13)</f>
        <v/>
      </c>
      <c r="H74" s="216">
        <f>IF(H52=0,"",(H73*12)/$H$13)</f>
        <v>0.28065011318276722</v>
      </c>
    </row>
    <row r="75" spans="1:8" x14ac:dyDescent="0.2">
      <c r="A75" s="217" t="s">
        <v>54</v>
      </c>
      <c r="B75" s="218" t="str">
        <f t="shared" ref="B75:H75" si="15">IF(B74&lt;=0.31,"Yes","NO")</f>
        <v>NO</v>
      </c>
      <c r="C75" s="218" t="str">
        <f t="shared" si="15"/>
        <v>NO</v>
      </c>
      <c r="D75" s="218" t="str">
        <f t="shared" si="15"/>
        <v>NO</v>
      </c>
      <c r="E75" s="218" t="str">
        <f t="shared" si="15"/>
        <v>NO</v>
      </c>
      <c r="F75" s="218" t="str">
        <f t="shared" si="15"/>
        <v>NO</v>
      </c>
      <c r="G75" s="219" t="str">
        <f t="shared" si="15"/>
        <v>NO</v>
      </c>
      <c r="H75" s="220" t="str">
        <f t="shared" si="15"/>
        <v>Yes</v>
      </c>
    </row>
  </sheetData>
  <sheetProtection algorithmName="SHA-512" hashValue="/G5eGUw3spN04nnIzentFUw2WVBOxA07pL8cB121Q8I8NlCU4g8awgS8ILOlK3QmycslUIn2fJ8a2tNuZYTtUw==" saltValue="lcIwk2w0wb+3QCHMpi8G/Q==" spinCount="100000" sheet="1" selectLockedCells="1"/>
  <mergeCells count="12">
    <mergeCell ref="A1:G1"/>
    <mergeCell ref="A2:G2"/>
    <mergeCell ref="A40:G40"/>
    <mergeCell ref="A41:G41"/>
    <mergeCell ref="B43:F43"/>
    <mergeCell ref="B44:F44"/>
    <mergeCell ref="A3:G3"/>
    <mergeCell ref="A42:G42"/>
    <mergeCell ref="A65:C65"/>
    <mergeCell ref="A26:C26"/>
    <mergeCell ref="B4:F4"/>
    <mergeCell ref="B5:F5"/>
  </mergeCells>
  <phoneticPr fontId="2" type="noConversion"/>
  <conditionalFormatting sqref="B14:H14">
    <cfRule type="cellIs" dxfId="5" priority="16" stopIfTrue="1" operator="equal">
      <formula>"YES"</formula>
    </cfRule>
    <cfRule type="cellIs" dxfId="4" priority="17" stopIfTrue="1" operator="equal">
      <formula>"NO"</formula>
    </cfRule>
    <cfRule type="cellIs" dxfId="3" priority="18" stopIfTrue="1" operator="equal">
      <formula>"YES"</formula>
    </cfRule>
  </conditionalFormatting>
  <conditionalFormatting sqref="B53:H53">
    <cfRule type="cellIs" dxfId="2" priority="1" stopIfTrue="1" operator="equal">
      <formula>"YES"</formula>
    </cfRule>
    <cfRule type="cellIs" dxfId="1" priority="2" stopIfTrue="1" operator="equal">
      <formula>"NO"</formula>
    </cfRule>
    <cfRule type="cellIs" dxfId="0" priority="3" stopIfTrue="1" operator="equal">
      <formula>"YES"</formula>
    </cfRule>
  </conditionalFormatting>
  <printOptions horizontalCentered="1" gridLines="1"/>
  <pageMargins left="0.25" right="0.25" top="0.75" bottom="0.75" header="0.3" footer="0.3"/>
  <pageSetup paperSize="5" scale="86" fitToHeight="0" orientation="portrait" r:id="rId1"/>
  <headerFooter alignWithMargins="0">
    <oddFooter>&amp;L&amp;8Homebuyer Affordability&amp;C&amp;8&amp;Z&amp;F&amp;R&amp;8Page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10"/>
  <sheetViews>
    <sheetView topLeftCell="A17" zoomScaleNormal="100" workbookViewId="0">
      <selection activeCell="B17" sqref="B17"/>
    </sheetView>
  </sheetViews>
  <sheetFormatPr defaultRowHeight="12.75" x14ac:dyDescent="0.2"/>
  <cols>
    <col min="1" max="1" width="32.5703125" customWidth="1"/>
    <col min="2" max="6" width="12.140625" customWidth="1"/>
    <col min="7" max="7" width="13" customWidth="1"/>
    <col min="8" max="8" width="12.140625" customWidth="1"/>
    <col min="10" max="10" width="12.42578125" bestFit="1" customWidth="1"/>
    <col min="11" max="11" width="10" bestFit="1" customWidth="1"/>
  </cols>
  <sheetData>
    <row r="1" spans="1:9" s="8" customFormat="1" ht="15.75" x14ac:dyDescent="0.25">
      <c r="A1" s="1174" t="str">
        <f>'Sources &amp; Uses of Funds'!A1:CB1</f>
        <v>CITY OF EVANSVILLE, IN</v>
      </c>
      <c r="B1" s="1188"/>
      <c r="C1" s="1188"/>
      <c r="D1" s="1188"/>
      <c r="E1" s="1188"/>
      <c r="F1" s="1188"/>
      <c r="G1" s="1203"/>
      <c r="H1" s="136"/>
    </row>
    <row r="2" spans="1:9" ht="15.75" x14ac:dyDescent="0.25">
      <c r="A2" s="1172" t="s">
        <v>85</v>
      </c>
      <c r="B2" s="1190"/>
      <c r="C2" s="1190"/>
      <c r="D2" s="1190"/>
      <c r="E2" s="1190"/>
      <c r="F2" s="1190"/>
      <c r="G2" s="1191"/>
      <c r="H2" s="137"/>
      <c r="I2" s="3"/>
    </row>
    <row r="3" spans="1:9" s="5" customFormat="1" ht="15" x14ac:dyDescent="0.25">
      <c r="A3" s="1182" t="s">
        <v>320</v>
      </c>
      <c r="B3" s="1183"/>
      <c r="C3" s="1183"/>
      <c r="D3" s="1183"/>
      <c r="E3" s="1183"/>
      <c r="F3" s="1183"/>
      <c r="G3" s="1184"/>
      <c r="H3" s="140"/>
      <c r="I3" s="4"/>
    </row>
    <row r="4" spans="1:9" s="5" customFormat="1" ht="15" x14ac:dyDescent="0.25">
      <c r="A4" s="141" t="s">
        <v>86</v>
      </c>
      <c r="B4" s="1201">
        <f>'Homebuyer Development Costs'!B3:F3</f>
        <v>0</v>
      </c>
      <c r="C4" s="1201"/>
      <c r="D4" s="1201"/>
      <c r="E4" s="1201"/>
      <c r="F4" s="142"/>
      <c r="G4" s="297"/>
      <c r="H4" s="140"/>
      <c r="I4" s="4"/>
    </row>
    <row r="5" spans="1:9" s="5" customFormat="1" ht="15" x14ac:dyDescent="0.25">
      <c r="A5" s="143" t="s">
        <v>87</v>
      </c>
      <c r="B5" s="1202">
        <f>'Homebuyer Development Costs'!B4:F4</f>
        <v>0</v>
      </c>
      <c r="C5" s="1202"/>
      <c r="D5" s="1202"/>
      <c r="E5" s="1202"/>
      <c r="F5" s="144"/>
      <c r="G5" s="296"/>
      <c r="H5" s="140"/>
      <c r="I5" s="4"/>
    </row>
    <row r="6" spans="1:9" s="7" customFormat="1" x14ac:dyDescent="0.2">
      <c r="A6" s="145"/>
      <c r="B6" s="146"/>
      <c r="C6" s="147"/>
      <c r="D6" s="41"/>
      <c r="E6" s="41"/>
      <c r="F6" s="41"/>
      <c r="G6" s="148"/>
      <c r="H6" s="149"/>
      <c r="I6" s="6"/>
    </row>
    <row r="7" spans="1:9" s="7" customFormat="1" x14ac:dyDescent="0.2">
      <c r="A7" s="145"/>
      <c r="B7" s="294" t="s">
        <v>37</v>
      </c>
      <c r="C7" s="294" t="s">
        <v>37</v>
      </c>
      <c r="D7" s="294" t="s">
        <v>37</v>
      </c>
      <c r="E7" s="294" t="s">
        <v>37</v>
      </c>
      <c r="F7" s="294" t="s">
        <v>37</v>
      </c>
      <c r="G7" s="293" t="s">
        <v>37</v>
      </c>
      <c r="H7" s="150" t="s">
        <v>41</v>
      </c>
    </row>
    <row r="8" spans="1:9" s="7" customFormat="1" x14ac:dyDescent="0.2">
      <c r="A8" s="145"/>
      <c r="B8" s="295">
        <v>1</v>
      </c>
      <c r="C8" s="295">
        <v>2</v>
      </c>
      <c r="D8" s="295">
        <v>3</v>
      </c>
      <c r="E8" s="295">
        <v>4</v>
      </c>
      <c r="F8" s="295">
        <v>5</v>
      </c>
      <c r="G8" s="151">
        <v>6</v>
      </c>
      <c r="H8" s="152"/>
    </row>
    <row r="9" spans="1:9" s="7" customFormat="1" x14ac:dyDescent="0.2">
      <c r="A9" s="153"/>
      <c r="B9" s="154">
        <f>'Homebuyer Development Costs'!B79</f>
        <v>0</v>
      </c>
      <c r="C9" s="154">
        <f>'Homebuyer Development Costs'!C79</f>
        <v>0</v>
      </c>
      <c r="D9" s="154">
        <f>'Homebuyer Development Costs'!D79</f>
        <v>0</v>
      </c>
      <c r="E9" s="154">
        <f>'Homebuyer Development Costs'!E79</f>
        <v>0</v>
      </c>
      <c r="F9" s="155">
        <f>'Homebuyer Development Costs'!F79</f>
        <v>0</v>
      </c>
      <c r="G9" s="287">
        <f>'Homebuyer Development Costs'!G79</f>
        <v>0</v>
      </c>
      <c r="H9" s="156" t="str">
        <f>'Homebuyer Development Costs'!H79</f>
        <v>123 Main St</v>
      </c>
    </row>
    <row r="10" spans="1:9" s="5" customFormat="1" ht="14.25" x14ac:dyDescent="0.2">
      <c r="A10" s="157" t="s">
        <v>247</v>
      </c>
      <c r="B10" s="158"/>
      <c r="C10" s="158"/>
      <c r="D10" s="159"/>
      <c r="E10" s="159"/>
      <c r="F10" s="160"/>
      <c r="G10" s="159"/>
      <c r="H10" s="161"/>
    </row>
    <row r="11" spans="1:9" s="5" customFormat="1" ht="14.25" x14ac:dyDescent="0.2">
      <c r="A11" s="162" t="s">
        <v>313</v>
      </c>
      <c r="B11" s="163">
        <f>'Homebuyer Development Costs'!B69</f>
        <v>0</v>
      </c>
      <c r="C11" s="163">
        <f>'Homebuyer Development Costs'!C69</f>
        <v>0</v>
      </c>
      <c r="D11" s="163">
        <f>'Homebuyer Development Costs'!D69</f>
        <v>0</v>
      </c>
      <c r="E11" s="163">
        <f>'Homebuyer Development Costs'!E69</f>
        <v>0</v>
      </c>
      <c r="F11" s="163">
        <f>'Homebuyer Development Costs'!F69</f>
        <v>0</v>
      </c>
      <c r="G11" s="164">
        <f>'Homebuyer Development Costs'!G69</f>
        <v>0</v>
      </c>
      <c r="H11" s="316">
        <f>'Homebuyer Development Costs'!H69</f>
        <v>40000</v>
      </c>
    </row>
    <row r="12" spans="1:9" s="5" customFormat="1" ht="14.25" x14ac:dyDescent="0.2">
      <c r="A12" s="162" t="s">
        <v>544</v>
      </c>
      <c r="B12" s="163">
        <f>'Homebuyer Affordability'!B16-'Homebuyer Affordability'!B17</f>
        <v>0</v>
      </c>
      <c r="C12" s="163">
        <f>'Homebuyer Affordability'!C16-'Homebuyer Affordability'!C17</f>
        <v>0</v>
      </c>
      <c r="D12" s="163">
        <f>'Homebuyer Affordability'!D16-'Homebuyer Affordability'!D17</f>
        <v>0</v>
      </c>
      <c r="E12" s="163">
        <f>'Homebuyer Affordability'!E16-'Homebuyer Affordability'!E17</f>
        <v>0</v>
      </c>
      <c r="F12" s="163">
        <f>'Homebuyer Affordability'!F16-'Homebuyer Affordability'!F17</f>
        <v>0</v>
      </c>
      <c r="G12" s="163">
        <f>'Homebuyer Affordability'!G16-'Homebuyer Affordability'!G17</f>
        <v>0</v>
      </c>
      <c r="H12" s="316">
        <f>'Homebuyer Affordability'!H16-'Homebuyer Affordability'!H17</f>
        <v>0</v>
      </c>
    </row>
    <row r="13" spans="1:9" s="5" customFormat="1" ht="14.25" x14ac:dyDescent="0.2">
      <c r="A13" s="162" t="s">
        <v>314</v>
      </c>
      <c r="B13" s="163">
        <f>'Homebuyer Affordability'!B19</f>
        <v>0</v>
      </c>
      <c r="C13" s="163">
        <f>'Homebuyer Affordability'!C19</f>
        <v>0</v>
      </c>
      <c r="D13" s="166">
        <f>'Homebuyer Affordability'!D19</f>
        <v>0</v>
      </c>
      <c r="E13" s="163">
        <f>'Homebuyer Affordability'!E19</f>
        <v>0</v>
      </c>
      <c r="F13" s="167">
        <f>'Homebuyer Affordability'!F19</f>
        <v>0</v>
      </c>
      <c r="G13" s="163">
        <f>'Homebuyer Affordability'!G19</f>
        <v>0</v>
      </c>
      <c r="H13" s="165">
        <f>'Homebuyer Affordability'!H19</f>
        <v>37000</v>
      </c>
    </row>
    <row r="14" spans="1:9" s="5" customFormat="1" ht="14.25" x14ac:dyDescent="0.2">
      <c r="A14" s="162" t="s">
        <v>76</v>
      </c>
      <c r="B14" s="163">
        <f>SUM(B11:B13)</f>
        <v>0</v>
      </c>
      <c r="C14" s="163">
        <f t="shared" ref="C14:H14" si="0">SUM(C11:C13)</f>
        <v>0</v>
      </c>
      <c r="D14" s="163">
        <f t="shared" si="0"/>
        <v>0</v>
      </c>
      <c r="E14" s="163">
        <f t="shared" si="0"/>
        <v>0</v>
      </c>
      <c r="F14" s="164">
        <f t="shared" si="0"/>
        <v>0</v>
      </c>
      <c r="G14" s="163">
        <f t="shared" si="0"/>
        <v>0</v>
      </c>
      <c r="H14" s="165">
        <f t="shared" si="0"/>
        <v>77000</v>
      </c>
    </row>
    <row r="15" spans="1:9" s="5" customFormat="1" ht="42.75" x14ac:dyDescent="0.2">
      <c r="A15" s="162" t="s">
        <v>649</v>
      </c>
      <c r="B15" s="168" t="str">
        <f>IF(B14&gt;=1000,"Min HOME Investment Met","Min HOME Investment NOT Met")</f>
        <v>Min HOME Investment NOT Met</v>
      </c>
      <c r="C15" s="168" t="str">
        <f>IF(C14&gt;=1000,"Min HOME Investment Met","Min HOME Investment NOT Met")</f>
        <v>Min HOME Investment NOT Met</v>
      </c>
      <c r="D15" s="168" t="str">
        <f>IF(D14&gt;=1000,"Min HOME Investment Met","Min HOME Investment NOT Met")</f>
        <v>Min HOME Investment NOT Met</v>
      </c>
      <c r="E15" s="168" t="str">
        <f>IF(E14&gt;=1000,"Min HOME Investment Met","Min HOME Investment NOT Mett")</f>
        <v>Min HOME Investment NOT Mett</v>
      </c>
      <c r="F15" s="169" t="str">
        <f>IF(F14&gt;=1000,"Min HOME Investment Met","Min HOME Investment NOT Met")</f>
        <v>Min HOME Investment NOT Met</v>
      </c>
      <c r="G15" s="168" t="str">
        <f>IF(G14&gt;=1000,"Min HOME Investment Met","Min HOME Investment NOT Met")</f>
        <v>Min HOME Investment NOT Met</v>
      </c>
      <c r="H15" s="170" t="str">
        <f>IF(H14&gt;=1000,"Min HOME Investment Met","Min HOME Investment NOT Met")</f>
        <v>Min HOME Investment Met</v>
      </c>
      <c r="I15" s="5" t="s">
        <v>301</v>
      </c>
    </row>
    <row r="16" spans="1:9" s="5" customFormat="1" ht="14.25" x14ac:dyDescent="0.2">
      <c r="A16" s="157" t="s">
        <v>572</v>
      </c>
      <c r="B16" s="158"/>
      <c r="C16" s="158"/>
      <c r="D16" s="158"/>
      <c r="E16" s="158"/>
      <c r="F16" s="158"/>
      <c r="G16" s="158"/>
      <c r="H16" s="158"/>
    </row>
    <row r="17" spans="1:8" s="5" customFormat="1" ht="14.25" x14ac:dyDescent="0.2">
      <c r="A17" s="162" t="s">
        <v>79</v>
      </c>
      <c r="B17" s="104"/>
      <c r="C17" s="104"/>
      <c r="D17" s="104"/>
      <c r="E17" s="104"/>
      <c r="F17" s="105"/>
      <c r="G17" s="104"/>
      <c r="H17" s="172">
        <v>3</v>
      </c>
    </row>
    <row r="18" spans="1:8" s="5" customFormat="1" ht="14.25" x14ac:dyDescent="0.2">
      <c r="A18" s="162" t="s">
        <v>248</v>
      </c>
      <c r="B18" s="103"/>
      <c r="C18" s="103"/>
      <c r="D18" s="103"/>
      <c r="E18" s="103"/>
      <c r="F18" s="106"/>
      <c r="G18" s="103"/>
      <c r="H18" s="165">
        <v>236511</v>
      </c>
    </row>
    <row r="19" spans="1:8" s="5" customFormat="1" ht="27" customHeight="1" x14ac:dyDescent="0.2">
      <c r="A19" s="162" t="s">
        <v>648</v>
      </c>
      <c r="B19" s="168" t="str">
        <f>IF(B14&lt;=B18,"Limit Met","Exceeded Limit")</f>
        <v>Limit Met</v>
      </c>
      <c r="C19" s="168" t="str">
        <f t="shared" ref="C19:H19" si="1">IF(C14&lt;=C18,"Limit Met","Exceeded Limit")</f>
        <v>Limit Met</v>
      </c>
      <c r="D19" s="168" t="str">
        <f t="shared" si="1"/>
        <v>Limit Met</v>
      </c>
      <c r="E19" s="168" t="str">
        <f t="shared" si="1"/>
        <v>Limit Met</v>
      </c>
      <c r="F19" s="168" t="str">
        <f t="shared" si="1"/>
        <v>Limit Met</v>
      </c>
      <c r="G19" s="168" t="str">
        <f t="shared" si="1"/>
        <v>Limit Met</v>
      </c>
      <c r="H19" s="168" t="str">
        <f t="shared" si="1"/>
        <v>Limit Met</v>
      </c>
    </row>
    <row r="20" spans="1:8" s="5" customFormat="1" ht="14.25" x14ac:dyDescent="0.2">
      <c r="A20" s="157" t="s">
        <v>573</v>
      </c>
      <c r="B20" s="158"/>
      <c r="C20" s="158"/>
      <c r="D20" s="159"/>
      <c r="E20" s="159"/>
      <c r="F20" s="160"/>
      <c r="G20" s="159"/>
      <c r="H20" s="161"/>
    </row>
    <row r="21" spans="1:8" s="5" customFormat="1" ht="14.25" x14ac:dyDescent="0.2">
      <c r="A21" s="162" t="s">
        <v>651</v>
      </c>
      <c r="B21" s="166">
        <f>'Homebuyer Affordability'!B16</f>
        <v>0</v>
      </c>
      <c r="C21" s="166">
        <f>'Homebuyer Affordability'!C16</f>
        <v>0</v>
      </c>
      <c r="D21" s="166">
        <f>'Homebuyer Affordability'!D16</f>
        <v>0</v>
      </c>
      <c r="E21" s="166">
        <f>'Homebuyer Affordability'!E16</f>
        <v>0</v>
      </c>
      <c r="F21" s="166">
        <f>'Homebuyer Affordability'!F16</f>
        <v>0</v>
      </c>
      <c r="G21" s="166">
        <f>'Homebuyer Affordability'!G16</f>
        <v>0</v>
      </c>
      <c r="H21" s="165">
        <f>'Homebuyer Affordability'!H17</f>
        <v>180000</v>
      </c>
    </row>
    <row r="22" spans="1:8" s="5" customFormat="1" ht="14.25" x14ac:dyDescent="0.2">
      <c r="A22" s="162" t="s">
        <v>574</v>
      </c>
      <c r="B22" s="103"/>
      <c r="C22" s="103"/>
      <c r="D22" s="103"/>
      <c r="E22" s="103"/>
      <c r="F22" s="103"/>
      <c r="G22" s="103"/>
      <c r="H22" s="165">
        <v>200160</v>
      </c>
    </row>
    <row r="23" spans="1:8" s="5" customFormat="1" ht="27.75" customHeight="1" x14ac:dyDescent="0.2">
      <c r="A23" s="162" t="s">
        <v>650</v>
      </c>
      <c r="B23" s="168" t="str">
        <f t="shared" ref="B23:H23" si="2">IF(B21&lt;=B22,"HOME Limit Met","HOME Limit Exceeded")</f>
        <v>HOME Limit Met</v>
      </c>
      <c r="C23" s="168" t="str">
        <f t="shared" si="2"/>
        <v>HOME Limit Met</v>
      </c>
      <c r="D23" s="168" t="str">
        <f t="shared" si="2"/>
        <v>HOME Limit Met</v>
      </c>
      <c r="E23" s="168" t="str">
        <f t="shared" si="2"/>
        <v>HOME Limit Met</v>
      </c>
      <c r="F23" s="168" t="str">
        <f t="shared" si="2"/>
        <v>HOME Limit Met</v>
      </c>
      <c r="G23" s="168" t="str">
        <f t="shared" si="2"/>
        <v>HOME Limit Met</v>
      </c>
      <c r="H23" s="168" t="str">
        <f t="shared" si="2"/>
        <v>HOME Limit Met</v>
      </c>
    </row>
    <row r="24" spans="1:8" s="5" customFormat="1" ht="14.25" x14ac:dyDescent="0.2">
      <c r="A24" s="157" t="s">
        <v>88</v>
      </c>
      <c r="B24" s="159"/>
      <c r="C24" s="159"/>
      <c r="D24" s="159"/>
      <c r="E24" s="159"/>
      <c r="F24" s="160"/>
      <c r="G24" s="159"/>
      <c r="H24" s="173"/>
    </row>
    <row r="25" spans="1:8" s="5" customFormat="1" ht="14.25" x14ac:dyDescent="0.2">
      <c r="A25" s="162" t="s">
        <v>299</v>
      </c>
      <c r="B25" s="166">
        <f>'Homebuyer Development Costs'!B64</f>
        <v>0</v>
      </c>
      <c r="C25" s="166">
        <f>'Homebuyer Development Costs'!C64</f>
        <v>0</v>
      </c>
      <c r="D25" s="166">
        <f>'Homebuyer Development Costs'!D64</f>
        <v>0</v>
      </c>
      <c r="E25" s="166">
        <f>'Homebuyer Development Costs'!E64</f>
        <v>0</v>
      </c>
      <c r="F25" s="166">
        <f>'Homebuyer Development Costs'!F64</f>
        <v>0</v>
      </c>
      <c r="G25" s="166">
        <f>'Homebuyer Development Costs'!G64</f>
        <v>0</v>
      </c>
      <c r="H25" s="165">
        <f>'Homebuyer Development Costs'!H64</f>
        <v>230625</v>
      </c>
    </row>
    <row r="26" spans="1:8" s="5" customFormat="1" ht="14.25" x14ac:dyDescent="0.2">
      <c r="A26" s="162" t="s">
        <v>90</v>
      </c>
      <c r="B26" s="174">
        <f>'Homebuyer Affordability'!B23</f>
        <v>0</v>
      </c>
      <c r="C26" s="174">
        <f>'Homebuyer Affordability'!C23</f>
        <v>0</v>
      </c>
      <c r="D26" s="174">
        <f>'Homebuyer Affordability'!D23</f>
        <v>0</v>
      </c>
      <c r="E26" s="174">
        <f>'Homebuyer Affordability'!E23</f>
        <v>0</v>
      </c>
      <c r="F26" s="175">
        <f>'Homebuyer Affordability'!F23</f>
        <v>0</v>
      </c>
      <c r="G26" s="174">
        <f>'Homebuyer Affordability'!G23</f>
        <v>0</v>
      </c>
      <c r="H26" s="176">
        <f>'Homebuyer Affordability'!H23</f>
        <v>129000</v>
      </c>
    </row>
    <row r="27" spans="1:8" s="5" customFormat="1" ht="14.25" x14ac:dyDescent="0.2">
      <c r="A27" s="162" t="s">
        <v>246</v>
      </c>
      <c r="B27" s="174">
        <f>'Homebuyer Affordability'!B18</f>
        <v>0</v>
      </c>
      <c r="C27" s="174">
        <f>'Homebuyer Affordability'!C18</f>
        <v>0</v>
      </c>
      <c r="D27" s="174">
        <f>'Homebuyer Affordability'!D18</f>
        <v>0</v>
      </c>
      <c r="E27" s="174">
        <f>'Homebuyer Affordability'!E18</f>
        <v>0</v>
      </c>
      <c r="F27" s="175">
        <f>'Homebuyer Affordability'!F18</f>
        <v>0</v>
      </c>
      <c r="G27" s="174">
        <f>'Homebuyer Affordability'!G18</f>
        <v>0</v>
      </c>
      <c r="H27" s="176">
        <f>'Homebuyer Affordability'!H18</f>
        <v>1500</v>
      </c>
    </row>
    <row r="28" spans="1:8" s="5" customFormat="1" ht="14.25" x14ac:dyDescent="0.2">
      <c r="A28" s="162" t="s">
        <v>76</v>
      </c>
      <c r="B28" s="163">
        <f t="shared" ref="B28:H28" si="3">B14</f>
        <v>0</v>
      </c>
      <c r="C28" s="163">
        <f t="shared" si="3"/>
        <v>0</v>
      </c>
      <c r="D28" s="163">
        <f t="shared" si="3"/>
        <v>0</v>
      </c>
      <c r="E28" s="163">
        <f t="shared" si="3"/>
        <v>0</v>
      </c>
      <c r="F28" s="163">
        <f t="shared" si="3"/>
        <v>0</v>
      </c>
      <c r="G28" s="163">
        <f t="shared" si="3"/>
        <v>0</v>
      </c>
      <c r="H28" s="316">
        <f t="shared" si="3"/>
        <v>77000</v>
      </c>
    </row>
    <row r="29" spans="1:8" s="5" customFormat="1" ht="14.25" x14ac:dyDescent="0.2">
      <c r="A29" s="162" t="s">
        <v>84</v>
      </c>
      <c r="B29" s="166">
        <f>'Homebuyer Affordability'!B20</f>
        <v>0</v>
      </c>
      <c r="C29" s="166">
        <f>'Homebuyer Affordability'!C20</f>
        <v>0</v>
      </c>
      <c r="D29" s="166">
        <f>'Homebuyer Affordability'!D20</f>
        <v>0</v>
      </c>
      <c r="E29" s="166">
        <f>'Homebuyer Affordability'!E20</f>
        <v>0</v>
      </c>
      <c r="F29" s="167">
        <f>'Homebuyer Affordability'!F20</f>
        <v>0</v>
      </c>
      <c r="G29" s="166">
        <f>'Homebuyer Affordability'!G20</f>
        <v>0</v>
      </c>
      <c r="H29" s="165">
        <f>'Homebuyer Affordability'!H20</f>
        <v>2500</v>
      </c>
    </row>
    <row r="30" spans="1:8" s="5" customFormat="1" ht="14.25" x14ac:dyDescent="0.2">
      <c r="A30" s="162" t="s">
        <v>89</v>
      </c>
      <c r="B30" s="166">
        <f t="shared" ref="B30:H30" si="4">B25-B26-B27-B28-B29</f>
        <v>0</v>
      </c>
      <c r="C30" s="166">
        <f t="shared" si="4"/>
        <v>0</v>
      </c>
      <c r="D30" s="166">
        <f t="shared" si="4"/>
        <v>0</v>
      </c>
      <c r="E30" s="166">
        <f t="shared" si="4"/>
        <v>0</v>
      </c>
      <c r="F30" s="166">
        <f t="shared" si="4"/>
        <v>0</v>
      </c>
      <c r="G30" s="166">
        <f t="shared" si="4"/>
        <v>0</v>
      </c>
      <c r="H30" s="165">
        <f t="shared" si="4"/>
        <v>20625</v>
      </c>
    </row>
    <row r="31" spans="1:8" s="5" customFormat="1" ht="14.25" x14ac:dyDescent="0.2">
      <c r="A31" s="614" t="s">
        <v>632</v>
      </c>
      <c r="B31" s="615"/>
      <c r="C31" s="615"/>
      <c r="D31" s="615"/>
      <c r="E31" s="615"/>
      <c r="F31" s="615"/>
      <c r="G31" s="616"/>
      <c r="H31" s="165"/>
    </row>
    <row r="32" spans="1:8" s="5" customFormat="1" ht="14.25" x14ac:dyDescent="0.2">
      <c r="A32" s="162" t="s">
        <v>640</v>
      </c>
      <c r="B32" s="610"/>
      <c r="C32" s="611"/>
      <c r="D32" s="612"/>
      <c r="E32" s="1215" t="e">
        <f>'Sources &amp; Uses of Funds'!AK214</f>
        <v>#DIV/0!</v>
      </c>
      <c r="F32" s="1193"/>
      <c r="G32" s="1194"/>
      <c r="H32" s="165"/>
    </row>
    <row r="33" spans="1:12" s="5" customFormat="1" ht="14.25" x14ac:dyDescent="0.2">
      <c r="A33" s="162" t="s">
        <v>635</v>
      </c>
      <c r="B33" s="610"/>
      <c r="C33" s="611"/>
      <c r="D33" s="612"/>
      <c r="E33" s="1216" t="e">
        <f>E32*'Sources &amp; Uses of Funds'!BR20</f>
        <v>#DIV/0!</v>
      </c>
      <c r="F33" s="1217"/>
      <c r="G33" s="1218"/>
      <c r="H33" s="165"/>
      <c r="L33" s="5" t="s">
        <v>53</v>
      </c>
    </row>
    <row r="34" spans="1:12" s="5" customFormat="1" ht="14.25" x14ac:dyDescent="0.2">
      <c r="A34" s="613" t="s">
        <v>637</v>
      </c>
      <c r="B34" s="610"/>
      <c r="C34" s="610"/>
      <c r="E34" s="1223">
        <f>'Sources &amp; Uses of Funds'!BR19</f>
        <v>0</v>
      </c>
      <c r="F34" s="1224"/>
      <c r="G34" s="1225"/>
      <c r="H34" s="165"/>
    </row>
    <row r="35" spans="1:12" s="5" customFormat="1" ht="14.25" x14ac:dyDescent="0.2">
      <c r="A35" s="162" t="s">
        <v>641</v>
      </c>
      <c r="B35" s="610"/>
      <c r="C35" s="611"/>
      <c r="D35" s="612"/>
      <c r="E35" s="1219" t="e">
        <f>IF(E34&gt;=E33,"Min # of FS HOME Units Met","Min # of FS HOME Units NOT Met")</f>
        <v>#DIV/0!</v>
      </c>
      <c r="F35" s="1193"/>
      <c r="G35" s="1194"/>
      <c r="H35" s="165"/>
    </row>
    <row r="36" spans="1:12" s="5" customFormat="1" ht="14.25" x14ac:dyDescent="0.2">
      <c r="A36" s="1192"/>
      <c r="B36" s="1193"/>
      <c r="C36" s="1193"/>
      <c r="D36" s="1193"/>
      <c r="E36" s="1193"/>
      <c r="F36" s="1193"/>
      <c r="G36" s="1194"/>
      <c r="H36" s="165"/>
    </row>
    <row r="37" spans="1:12" s="5" customFormat="1" ht="14.25" x14ac:dyDescent="0.2">
      <c r="A37" s="613" t="s">
        <v>634</v>
      </c>
      <c r="B37" s="610"/>
      <c r="C37" s="611"/>
      <c r="D37" s="612"/>
      <c r="E37" s="1215" t="e">
        <f>'Sources &amp; Uses of Funds'!AK212</f>
        <v>#DIV/0!</v>
      </c>
      <c r="F37" s="1193"/>
      <c r="G37" s="1194"/>
      <c r="H37" s="165"/>
    </row>
    <row r="38" spans="1:12" s="5" customFormat="1" ht="14.25" x14ac:dyDescent="0.2">
      <c r="A38" s="162" t="s">
        <v>636</v>
      </c>
      <c r="B38" s="610"/>
      <c r="C38" s="611"/>
      <c r="D38" s="612"/>
      <c r="E38" s="1220" t="e">
        <f>E37*'Sources &amp; Uses of Funds'!BX205</f>
        <v>#DIV/0!</v>
      </c>
      <c r="F38" s="1221"/>
      <c r="G38" s="1222"/>
      <c r="H38" s="165"/>
    </row>
    <row r="39" spans="1:12" s="5" customFormat="1" ht="14.25" x14ac:dyDescent="0.2">
      <c r="A39" s="613" t="s">
        <v>638</v>
      </c>
      <c r="B39" s="610"/>
      <c r="C39" s="610"/>
      <c r="E39" s="1195">
        <f>'Sources &amp; Uses of Funds'!Q205</f>
        <v>0</v>
      </c>
      <c r="F39" s="1196"/>
      <c r="G39" s="1197"/>
      <c r="H39" s="165"/>
    </row>
    <row r="40" spans="1:12" s="5" customFormat="1" ht="14.25" x14ac:dyDescent="0.2">
      <c r="A40" s="613" t="s">
        <v>639</v>
      </c>
      <c r="B40" s="610"/>
      <c r="C40" s="611"/>
      <c r="D40" s="612"/>
      <c r="E40" s="1219" t="e">
        <f>IF(E39&lt;=E38,"Max HOME FS Limit Met","Max HOME FS Limit EXCEEDED")</f>
        <v>#DIV/0!</v>
      </c>
      <c r="F40" s="1193"/>
      <c r="G40" s="1194"/>
      <c r="H40" s="165"/>
    </row>
    <row r="41" spans="1:12" s="5" customFormat="1" ht="14.25" x14ac:dyDescent="0.2">
      <c r="A41" s="199"/>
      <c r="B41" s="608"/>
      <c r="C41" s="510"/>
      <c r="D41" s="510"/>
      <c r="E41" s="604"/>
      <c r="F41" s="522"/>
      <c r="G41" s="603"/>
      <c r="H41" s="165"/>
    </row>
    <row r="42" spans="1:12" s="5" customFormat="1" ht="15" thickBot="1" x14ac:dyDescent="0.25">
      <c r="A42" s="199"/>
      <c r="B42" s="510"/>
      <c r="C42" s="510"/>
      <c r="D42" s="510"/>
      <c r="E42" s="510"/>
      <c r="F42" s="510"/>
      <c r="G42" s="609"/>
      <c r="H42" s="165"/>
    </row>
    <row r="43" spans="1:12" s="5" customFormat="1" ht="28.5" customHeight="1" x14ac:dyDescent="0.2">
      <c r="A43" s="1210" t="s">
        <v>677</v>
      </c>
      <c r="B43" s="1211"/>
      <c r="C43" s="1212"/>
      <c r="D43" s="1208" t="s">
        <v>673</v>
      </c>
      <c r="E43" s="1209"/>
      <c r="F43" s="139"/>
      <c r="G43" s="639" t="s">
        <v>300</v>
      </c>
      <c r="H43" s="179"/>
    </row>
    <row r="44" spans="1:12" s="5" customFormat="1" ht="14.25" x14ac:dyDescent="0.2">
      <c r="A44" s="547" t="s">
        <v>563</v>
      </c>
      <c r="B44" s="541" t="s">
        <v>570</v>
      </c>
      <c r="C44" s="548" t="s">
        <v>571</v>
      </c>
      <c r="D44" s="542" t="s">
        <v>75</v>
      </c>
      <c r="E44" s="543" t="s">
        <v>674</v>
      </c>
      <c r="F44" s="139"/>
      <c r="G44" s="323" t="e">
        <f>(B14+C14+D14+E14+F14+G14+B76+C76+D76+E76+F76+G76)/G47</f>
        <v>#DIV/0!</v>
      </c>
      <c r="H44" s="179"/>
    </row>
    <row r="45" spans="1:12" s="5" customFormat="1" ht="14.25" x14ac:dyDescent="0.2">
      <c r="A45" s="542" t="s">
        <v>78</v>
      </c>
      <c r="B45" s="540">
        <v>132000</v>
      </c>
      <c r="C45" s="549">
        <v>227000</v>
      </c>
      <c r="D45" s="542">
        <v>0</v>
      </c>
      <c r="E45" s="544">
        <v>147074</v>
      </c>
      <c r="F45" s="139"/>
      <c r="G45" s="180"/>
      <c r="H45" s="179"/>
    </row>
    <row r="46" spans="1:12" s="5" customFormat="1" ht="14.25" x14ac:dyDescent="0.2">
      <c r="A46" s="542" t="s">
        <v>80</v>
      </c>
      <c r="B46" s="540">
        <v>169000</v>
      </c>
      <c r="C46" s="549">
        <v>291000</v>
      </c>
      <c r="D46" s="542">
        <v>1</v>
      </c>
      <c r="E46" s="544">
        <v>168600</v>
      </c>
      <c r="F46" s="139"/>
      <c r="G46" s="322" t="s">
        <v>318</v>
      </c>
      <c r="H46" s="179"/>
      <c r="I46" s="5" t="s">
        <v>652</v>
      </c>
    </row>
    <row r="47" spans="1:12" s="5" customFormat="1" ht="14.25" x14ac:dyDescent="0.2">
      <c r="A47" s="542" t="s">
        <v>81</v>
      </c>
      <c r="B47" s="540">
        <v>205000</v>
      </c>
      <c r="C47" s="549">
        <v>352000</v>
      </c>
      <c r="D47" s="542">
        <v>2</v>
      </c>
      <c r="E47" s="544">
        <v>205017</v>
      </c>
      <c r="F47" s="139"/>
      <c r="G47" s="328">
        <f>'Sources &amp; Uses of Funds'!M12+'Sources &amp; Uses of Funds'!T12+'Sources &amp; Uses of Funds'!M13+'Sources &amp; Uses of Funds'!T13+'Sources &amp; Uses of Funds'!M14+'Sources &amp; Uses of Funds'!T14+'Sources &amp; Uses of Funds'!M15+'Sources &amp; Uses of Funds'!T15+'Sources &amp; Uses of Funds'!M16+'Sources &amp; Uses of Funds'!T16</f>
        <v>0</v>
      </c>
      <c r="H47" s="179"/>
    </row>
    <row r="48" spans="1:12" s="5" customFormat="1" ht="15" thickBot="1" x14ac:dyDescent="0.25">
      <c r="A48" s="550" t="s">
        <v>82</v>
      </c>
      <c r="B48" s="551">
        <v>254000</v>
      </c>
      <c r="C48" s="552">
        <v>436000</v>
      </c>
      <c r="D48" s="542">
        <v>3</v>
      </c>
      <c r="E48" s="544">
        <v>265228</v>
      </c>
      <c r="F48" s="139"/>
      <c r="G48" s="180"/>
      <c r="H48" s="179"/>
    </row>
    <row r="49" spans="1:8" s="5" customFormat="1" ht="15" thickBot="1" x14ac:dyDescent="0.25">
      <c r="C49" s="139"/>
      <c r="D49" s="545" t="s">
        <v>77</v>
      </c>
      <c r="E49" s="546">
        <v>291136</v>
      </c>
      <c r="F49" s="139"/>
      <c r="G49" s="180"/>
      <c r="H49" s="179"/>
    </row>
    <row r="50" spans="1:8" s="5" customFormat="1" ht="14.25" x14ac:dyDescent="0.2">
      <c r="C50" s="139"/>
      <c r="D50" s="617"/>
      <c r="E50" s="618"/>
      <c r="F50" s="139"/>
      <c r="G50" s="180"/>
      <c r="H50" s="179"/>
    </row>
    <row r="51" spans="1:8" s="5" customFormat="1" ht="14.25" x14ac:dyDescent="0.2">
      <c r="C51" s="139"/>
      <c r="D51" s="617"/>
      <c r="E51" s="618"/>
      <c r="F51" s="139"/>
      <c r="G51" s="180"/>
      <c r="H51" s="179"/>
    </row>
    <row r="52" spans="1:8" s="5" customFormat="1" ht="14.25" x14ac:dyDescent="0.2">
      <c r="A52" s="183" t="s">
        <v>319</v>
      </c>
      <c r="B52" s="184"/>
      <c r="C52" s="184"/>
      <c r="D52" s="184"/>
      <c r="E52" s="184"/>
      <c r="F52" s="184"/>
      <c r="G52" s="185"/>
      <c r="H52" s="186"/>
    </row>
    <row r="53" spans="1:8" s="5" customFormat="1" ht="14.25" x14ac:dyDescent="0.2">
      <c r="A53" s="1213" t="s">
        <v>303</v>
      </c>
      <c r="B53" s="1101"/>
      <c r="C53" s="1101"/>
      <c r="D53" s="1101"/>
      <c r="E53" s="1101"/>
      <c r="F53" s="1198" t="e">
        <f>IF(G44&gt;=1000,"Min $1,000 HOME investment met","Min HOME investment of $1,000 NOT met")</f>
        <v>#DIV/0!</v>
      </c>
      <c r="G53" s="1102"/>
      <c r="H53" s="2"/>
    </row>
    <row r="54" spans="1:8" s="5" customFormat="1" ht="14.25" x14ac:dyDescent="0.2">
      <c r="A54" s="1199"/>
      <c r="B54" s="1199"/>
      <c r="C54" s="1199"/>
      <c r="D54" s="1199"/>
      <c r="E54" s="1199"/>
      <c r="F54" s="1199"/>
      <c r="G54" s="1200"/>
      <c r="H54"/>
    </row>
    <row r="55" spans="1:8" x14ac:dyDescent="0.2">
      <c r="A55" s="1199"/>
      <c r="B55" s="1199"/>
      <c r="C55" s="1199"/>
      <c r="D55" s="1199"/>
      <c r="E55" s="1199"/>
      <c r="F55" s="1199"/>
      <c r="G55" s="1200"/>
    </row>
    <row r="56" spans="1:8" x14ac:dyDescent="0.2">
      <c r="A56" s="1214"/>
      <c r="B56" s="1214"/>
      <c r="C56" s="1214"/>
      <c r="D56" s="1214"/>
      <c r="E56" s="1214"/>
      <c r="F56" s="1105"/>
      <c r="G56" s="1106"/>
    </row>
    <row r="57" spans="1:8" x14ac:dyDescent="0.2">
      <c r="A57" s="512"/>
      <c r="B57" s="512"/>
      <c r="C57" s="512"/>
      <c r="D57" s="512"/>
      <c r="E57" s="512"/>
      <c r="F57" s="513"/>
      <c r="G57" s="602"/>
    </row>
    <row r="58" spans="1:8" x14ac:dyDescent="0.2">
      <c r="A58" s="512"/>
      <c r="B58" s="512"/>
      <c r="C58" s="512"/>
      <c r="D58" s="512"/>
      <c r="E58" s="512"/>
      <c r="F58" s="513"/>
      <c r="G58" s="602"/>
    </row>
    <row r="59" spans="1:8" x14ac:dyDescent="0.2">
      <c r="A59" s="512"/>
      <c r="B59" s="512"/>
      <c r="C59" s="512"/>
      <c r="D59" s="512"/>
      <c r="E59" s="512"/>
      <c r="F59" s="513"/>
      <c r="G59" s="602"/>
    </row>
    <row r="60" spans="1:8" x14ac:dyDescent="0.2">
      <c r="A60" s="512"/>
      <c r="B60" s="512"/>
      <c r="C60" s="512"/>
      <c r="D60" s="512"/>
      <c r="E60" s="512"/>
      <c r="F60" s="513"/>
      <c r="G60" s="602"/>
    </row>
    <row r="61" spans="1:8" x14ac:dyDescent="0.2">
      <c r="A61" s="512"/>
      <c r="B61" s="512"/>
      <c r="C61" s="512"/>
      <c r="D61" s="512"/>
      <c r="E61" s="512"/>
      <c r="F61" s="513"/>
      <c r="G61" s="602"/>
    </row>
    <row r="62" spans="1:8" x14ac:dyDescent="0.2">
      <c r="A62" s="512"/>
      <c r="B62" s="512"/>
      <c r="C62" s="512"/>
      <c r="D62" s="512"/>
      <c r="E62" s="512"/>
      <c r="F62" s="513"/>
      <c r="G62" s="602"/>
    </row>
    <row r="63" spans="1:8" ht="23.25" customHeight="1" x14ac:dyDescent="0.25">
      <c r="A63" s="1174" t="str">
        <f>'Homebuyer Development Costs'!A1:G1</f>
        <v>CITY OF EVANSVILLE, IN</v>
      </c>
      <c r="B63" s="1188"/>
      <c r="C63" s="1188"/>
      <c r="D63" s="1188"/>
      <c r="E63" s="1188"/>
      <c r="F63" s="1188"/>
      <c r="G63" s="1203"/>
    </row>
    <row r="64" spans="1:8" ht="12.75" customHeight="1" x14ac:dyDescent="0.25">
      <c r="A64" s="1172" t="s">
        <v>85</v>
      </c>
      <c r="B64" s="1190"/>
      <c r="C64" s="1190"/>
      <c r="D64" s="1190"/>
      <c r="E64" s="1190"/>
      <c r="F64" s="1190"/>
      <c r="G64" s="1204"/>
    </row>
    <row r="65" spans="1:9" ht="14.25" x14ac:dyDescent="0.2">
      <c r="A65" s="1182" t="s">
        <v>320</v>
      </c>
      <c r="B65" s="1183"/>
      <c r="C65" s="1183"/>
      <c r="D65" s="1183"/>
      <c r="E65" s="1183"/>
      <c r="F65" s="1183"/>
      <c r="G65" s="1184"/>
    </row>
    <row r="66" spans="1:9" ht="18" customHeight="1" x14ac:dyDescent="0.25">
      <c r="A66" s="141" t="s">
        <v>86</v>
      </c>
      <c r="B66" s="1201">
        <f>'Homebuyer Development Costs'!B3:F3</f>
        <v>0</v>
      </c>
      <c r="C66" s="1201"/>
      <c r="D66" s="1201"/>
      <c r="E66" s="1201"/>
      <c r="F66" s="142"/>
      <c r="G66" s="297"/>
      <c r="H66" s="136"/>
    </row>
    <row r="67" spans="1:9" ht="15.75" x14ac:dyDescent="0.25">
      <c r="A67" s="143" t="s">
        <v>87</v>
      </c>
      <c r="B67" s="1202">
        <f>'Homebuyer Development Costs'!B4:F4</f>
        <v>0</v>
      </c>
      <c r="C67" s="1202"/>
      <c r="D67" s="1202"/>
      <c r="E67" s="1202"/>
      <c r="F67" s="144"/>
      <c r="G67" s="296"/>
      <c r="H67" s="137"/>
    </row>
    <row r="68" spans="1:9" ht="15" x14ac:dyDescent="0.25">
      <c r="A68" s="145"/>
      <c r="B68" s="146"/>
      <c r="C68" s="147"/>
      <c r="D68" s="41"/>
      <c r="E68" s="41"/>
      <c r="F68" s="41"/>
      <c r="G68" s="148"/>
      <c r="H68" s="140"/>
    </row>
    <row r="69" spans="1:9" x14ac:dyDescent="0.2">
      <c r="A69" s="145"/>
      <c r="B69" s="294" t="s">
        <v>37</v>
      </c>
      <c r="C69" s="294" t="s">
        <v>37</v>
      </c>
      <c r="D69" s="294" t="s">
        <v>37</v>
      </c>
      <c r="E69" s="294" t="s">
        <v>37</v>
      </c>
      <c r="F69" s="294" t="s">
        <v>37</v>
      </c>
      <c r="G69" s="294" t="s">
        <v>37</v>
      </c>
      <c r="H69" s="150" t="s">
        <v>41</v>
      </c>
    </row>
    <row r="70" spans="1:9" x14ac:dyDescent="0.2">
      <c r="A70" s="145"/>
      <c r="B70" s="295">
        <v>7</v>
      </c>
      <c r="C70" s="295">
        <v>8</v>
      </c>
      <c r="D70" s="295">
        <v>9</v>
      </c>
      <c r="E70" s="295">
        <v>10</v>
      </c>
      <c r="F70" s="295">
        <v>11</v>
      </c>
      <c r="G70" s="295">
        <v>12</v>
      </c>
      <c r="H70" s="152"/>
    </row>
    <row r="71" spans="1:9" x14ac:dyDescent="0.2">
      <c r="A71" s="153"/>
      <c r="B71" s="154">
        <f>'Homebuyer Development Costs'!B125</f>
        <v>0</v>
      </c>
      <c r="C71" s="154">
        <f>'Homebuyer Development Costs'!C125</f>
        <v>0</v>
      </c>
      <c r="D71" s="154">
        <f>'Homebuyer Development Costs'!D125</f>
        <v>0</v>
      </c>
      <c r="E71" s="154">
        <f>'Homebuyer Development Costs'!E125</f>
        <v>0</v>
      </c>
      <c r="F71" s="155">
        <f>'Homebuyer Development Costs'!F125</f>
        <v>0</v>
      </c>
      <c r="G71" s="287">
        <f>'Homebuyer Development Costs'!G125</f>
        <v>0</v>
      </c>
      <c r="H71" s="156">
        <f>'Homebuyer Development Costs'!H125</f>
        <v>500</v>
      </c>
    </row>
    <row r="72" spans="1:9" ht="14.25" x14ac:dyDescent="0.2">
      <c r="A72" s="157" t="s">
        <v>247</v>
      </c>
      <c r="B72" s="158"/>
      <c r="C72" s="158"/>
      <c r="D72" s="159"/>
      <c r="E72" s="159"/>
      <c r="F72" s="160"/>
      <c r="G72" s="159"/>
      <c r="H72" s="161"/>
    </row>
    <row r="73" spans="1:9" ht="14.25" x14ac:dyDescent="0.2">
      <c r="A73" s="162" t="s">
        <v>99</v>
      </c>
      <c r="B73" s="163">
        <f>'Homebuyer Development Costs'!B140</f>
        <v>0</v>
      </c>
      <c r="C73" s="163">
        <f>'Homebuyer Development Costs'!C140</f>
        <v>0</v>
      </c>
      <c r="D73" s="163">
        <f>'Homebuyer Development Costs'!D140</f>
        <v>0</v>
      </c>
      <c r="E73" s="163">
        <f>'Homebuyer Development Costs'!E140</f>
        <v>0</v>
      </c>
      <c r="F73" s="163">
        <f>'Homebuyer Development Costs'!F140</f>
        <v>0</v>
      </c>
      <c r="G73" s="163">
        <f>'Homebuyer Development Costs'!G140</f>
        <v>0</v>
      </c>
      <c r="H73" s="316">
        <f>'Homebuyer Development Costs'!H140</f>
        <v>40000</v>
      </c>
    </row>
    <row r="74" spans="1:9" ht="14.25" x14ac:dyDescent="0.2">
      <c r="A74" s="162" t="s">
        <v>544</v>
      </c>
      <c r="B74" s="163">
        <f>'Homebuyer Affordability'!B55-'Homebuyer Affordability'!B56</f>
        <v>0</v>
      </c>
      <c r="C74" s="163">
        <f>'Homebuyer Affordability'!C55-'Homebuyer Affordability'!C56</f>
        <v>0</v>
      </c>
      <c r="D74" s="163">
        <f>'Homebuyer Affordability'!D55-'Homebuyer Affordability'!D56</f>
        <v>0</v>
      </c>
      <c r="E74" s="163">
        <f>'Homebuyer Affordability'!E55-'Homebuyer Affordability'!E56</f>
        <v>0</v>
      </c>
      <c r="F74" s="163">
        <f>'Homebuyer Affordability'!F55-'Homebuyer Affordability'!F56</f>
        <v>0</v>
      </c>
      <c r="G74" s="163">
        <f>'Homebuyer Affordability'!G55-'Homebuyer Affordability'!G56</f>
        <v>0</v>
      </c>
      <c r="H74" s="316">
        <f>'Homebuyer Affordability'!H55-'Homebuyer Affordability'!H56</f>
        <v>0</v>
      </c>
    </row>
    <row r="75" spans="1:9" ht="14.25" x14ac:dyDescent="0.2">
      <c r="A75" s="162" t="s">
        <v>315</v>
      </c>
      <c r="B75" s="163">
        <f>'Homebuyer Affordability'!B58</f>
        <v>0</v>
      </c>
      <c r="C75" s="163">
        <f>'Homebuyer Affordability'!C58</f>
        <v>0</v>
      </c>
      <c r="D75" s="163">
        <f>'Homebuyer Affordability'!D58</f>
        <v>0</v>
      </c>
      <c r="E75" s="163">
        <f>'Homebuyer Affordability'!E58</f>
        <v>0</v>
      </c>
      <c r="F75" s="163">
        <f>'Homebuyer Affordability'!F58</f>
        <v>0</v>
      </c>
      <c r="G75" s="163">
        <f>'Homebuyer Affordability'!G58</f>
        <v>0</v>
      </c>
      <c r="H75" s="165">
        <f>'Homebuyer Affordability'!H58</f>
        <v>37000</v>
      </c>
    </row>
    <row r="76" spans="1:9" ht="14.25" x14ac:dyDescent="0.2">
      <c r="A76" s="162" t="s">
        <v>76</v>
      </c>
      <c r="B76" s="163">
        <f t="shared" ref="B76:H76" si="5">SUM(B73:B75)</f>
        <v>0</v>
      </c>
      <c r="C76" s="163">
        <f t="shared" si="5"/>
        <v>0</v>
      </c>
      <c r="D76" s="163">
        <f t="shared" si="5"/>
        <v>0</v>
      </c>
      <c r="E76" s="163">
        <f t="shared" si="5"/>
        <v>0</v>
      </c>
      <c r="F76" s="163">
        <f t="shared" si="5"/>
        <v>0</v>
      </c>
      <c r="G76" s="163">
        <f t="shared" si="5"/>
        <v>0</v>
      </c>
      <c r="H76" s="165">
        <f t="shared" si="5"/>
        <v>77000</v>
      </c>
    </row>
    <row r="77" spans="1:9" ht="42.75" x14ac:dyDescent="0.2">
      <c r="A77" s="162" t="s">
        <v>649</v>
      </c>
      <c r="B77" s="168" t="str">
        <f>IF(B76&gt;=1000,"Min HOME Investment Met","Min HOME Investment NOT Met")</f>
        <v>Min HOME Investment NOT Met</v>
      </c>
      <c r="C77" s="168" t="str">
        <f t="shared" ref="C77:H77" si="6">IF(C76&gt;=1000,"Min HOME Investment Met","Min HOME Investment NOT Met")</f>
        <v>Min HOME Investment NOT Met</v>
      </c>
      <c r="D77" s="168" t="str">
        <f t="shared" si="6"/>
        <v>Min HOME Investment NOT Met</v>
      </c>
      <c r="E77" s="168" t="str">
        <f t="shared" si="6"/>
        <v>Min HOME Investment NOT Met</v>
      </c>
      <c r="F77" s="168" t="str">
        <f t="shared" si="6"/>
        <v>Min HOME Investment NOT Met</v>
      </c>
      <c r="G77" s="168" t="str">
        <f t="shared" si="6"/>
        <v>Min HOME Investment NOT Met</v>
      </c>
      <c r="H77" s="168" t="str">
        <f t="shared" si="6"/>
        <v>Min HOME Investment Met</v>
      </c>
    </row>
    <row r="78" spans="1:9" ht="14.25" x14ac:dyDescent="0.2">
      <c r="A78" s="157" t="s">
        <v>572</v>
      </c>
      <c r="B78" s="158"/>
      <c r="C78" s="158"/>
      <c r="D78" s="159"/>
      <c r="E78" s="159"/>
      <c r="F78" s="160"/>
      <c r="G78" s="159"/>
      <c r="H78" s="171"/>
    </row>
    <row r="79" spans="1:9" ht="14.25" x14ac:dyDescent="0.2">
      <c r="A79" s="162" t="s">
        <v>79</v>
      </c>
      <c r="B79" s="104" t="s">
        <v>53</v>
      </c>
      <c r="C79" s="104"/>
      <c r="D79" s="104"/>
      <c r="E79" s="104"/>
      <c r="F79" s="105"/>
      <c r="G79" s="104"/>
      <c r="H79" s="172">
        <v>3</v>
      </c>
    </row>
    <row r="80" spans="1:9" ht="14.25" x14ac:dyDescent="0.2">
      <c r="A80" s="162" t="s">
        <v>248</v>
      </c>
      <c r="B80" s="103"/>
      <c r="C80" s="103"/>
      <c r="D80" s="103"/>
      <c r="E80" s="103"/>
      <c r="F80" s="106"/>
      <c r="G80" s="103"/>
      <c r="H80" s="165">
        <v>236511</v>
      </c>
      <c r="I80" s="5" t="s">
        <v>302</v>
      </c>
    </row>
    <row r="81" spans="1:8" ht="14.25" x14ac:dyDescent="0.2">
      <c r="A81" s="162" t="s">
        <v>648</v>
      </c>
      <c r="B81" s="168" t="str">
        <f>IF(B76&lt;=B80,"Limit Met","Exceeded Limit")</f>
        <v>Limit Met</v>
      </c>
      <c r="C81" s="168" t="str">
        <f t="shared" ref="C81:H81" si="7">IF(C76&lt;=C80,"Limit Met","Exceeded Limit")</f>
        <v>Limit Met</v>
      </c>
      <c r="D81" s="168" t="str">
        <f t="shared" si="7"/>
        <v>Limit Met</v>
      </c>
      <c r="E81" s="168" t="str">
        <f t="shared" si="7"/>
        <v>Limit Met</v>
      </c>
      <c r="F81" s="168" t="str">
        <f t="shared" si="7"/>
        <v>Limit Met</v>
      </c>
      <c r="G81" s="168" t="str">
        <f t="shared" si="7"/>
        <v>Limit Met</v>
      </c>
      <c r="H81" s="168" t="str">
        <f t="shared" si="7"/>
        <v>Limit Met</v>
      </c>
    </row>
    <row r="82" spans="1:8" ht="14.25" x14ac:dyDescent="0.2">
      <c r="A82" s="157" t="s">
        <v>573</v>
      </c>
      <c r="B82" s="158"/>
      <c r="C82" s="158"/>
      <c r="D82" s="159"/>
      <c r="E82" s="159"/>
      <c r="F82" s="160"/>
      <c r="G82" s="159"/>
      <c r="H82" s="161"/>
    </row>
    <row r="83" spans="1:8" ht="14.25" x14ac:dyDescent="0.2">
      <c r="A83" s="162" t="s">
        <v>651</v>
      </c>
      <c r="B83" s="166">
        <f>'Homebuyer Affordability'!B55</f>
        <v>0</v>
      </c>
      <c r="C83" s="166">
        <f>'Homebuyer Affordability'!C55</f>
        <v>0</v>
      </c>
      <c r="D83" s="166">
        <f>'Homebuyer Affordability'!D55</f>
        <v>0</v>
      </c>
      <c r="E83" s="166">
        <f>'Homebuyer Affordability'!E55</f>
        <v>0</v>
      </c>
      <c r="F83" s="166">
        <f>'Homebuyer Affordability'!F55</f>
        <v>0</v>
      </c>
      <c r="G83" s="166">
        <f>'Homebuyer Affordability'!G55</f>
        <v>0</v>
      </c>
      <c r="H83" s="317">
        <f>'Homebuyer Affordability'!H55</f>
        <v>180000</v>
      </c>
    </row>
    <row r="84" spans="1:8" ht="14.25" x14ac:dyDescent="0.2">
      <c r="A84" s="162" t="s">
        <v>574</v>
      </c>
      <c r="B84" s="103"/>
      <c r="C84" s="103"/>
      <c r="D84" s="103"/>
      <c r="E84" s="103"/>
      <c r="F84" s="103"/>
      <c r="G84" s="103"/>
      <c r="H84" s="165">
        <v>200160</v>
      </c>
    </row>
    <row r="85" spans="1:8" ht="28.5" x14ac:dyDescent="0.2">
      <c r="A85" s="162" t="s">
        <v>650</v>
      </c>
      <c r="B85" s="168" t="str">
        <f>IF(B83&lt;=B84,"HOME Limit Met","HOME Limit Exceeded")</f>
        <v>HOME Limit Met</v>
      </c>
      <c r="C85" s="168" t="str">
        <f t="shared" ref="C85:H85" si="8">IF(C83&lt;=C84,"HOME Limit Met","HOME Limit Exceeded")</f>
        <v>HOME Limit Met</v>
      </c>
      <c r="D85" s="168" t="str">
        <f t="shared" si="8"/>
        <v>HOME Limit Met</v>
      </c>
      <c r="E85" s="168" t="str">
        <f t="shared" si="8"/>
        <v>HOME Limit Met</v>
      </c>
      <c r="F85" s="168" t="str">
        <f t="shared" si="8"/>
        <v>HOME Limit Met</v>
      </c>
      <c r="G85" s="168" t="str">
        <f t="shared" si="8"/>
        <v>HOME Limit Met</v>
      </c>
      <c r="H85" s="168" t="str">
        <f t="shared" si="8"/>
        <v>HOME Limit Met</v>
      </c>
    </row>
    <row r="86" spans="1:8" ht="14.25" x14ac:dyDescent="0.2">
      <c r="A86" s="157" t="s">
        <v>88</v>
      </c>
      <c r="B86" s="159"/>
      <c r="C86" s="159"/>
      <c r="D86" s="159"/>
      <c r="E86" s="159"/>
      <c r="F86" s="160"/>
      <c r="G86" s="159"/>
      <c r="H86" s="173"/>
    </row>
    <row r="87" spans="1:8" ht="14.25" x14ac:dyDescent="0.2">
      <c r="A87" s="162" t="s">
        <v>299</v>
      </c>
      <c r="B87" s="166">
        <f>'Homebuyer Development Costs'!B137</f>
        <v>0</v>
      </c>
      <c r="C87" s="166">
        <f>'Homebuyer Development Costs'!C137</f>
        <v>0</v>
      </c>
      <c r="D87" s="166">
        <f>'Homebuyer Development Costs'!D137</f>
        <v>0</v>
      </c>
      <c r="E87" s="166">
        <f>'Homebuyer Development Costs'!E137</f>
        <v>0</v>
      </c>
      <c r="F87" s="166">
        <f>'Homebuyer Development Costs'!F137</f>
        <v>0</v>
      </c>
      <c r="G87" s="166">
        <f>'Homebuyer Development Costs'!G137</f>
        <v>0</v>
      </c>
      <c r="H87" s="165">
        <f>'Homebuyer Development Costs'!H137</f>
        <v>230625</v>
      </c>
    </row>
    <row r="88" spans="1:8" ht="14.25" x14ac:dyDescent="0.2">
      <c r="A88" s="162" t="s">
        <v>90</v>
      </c>
      <c r="B88" s="166">
        <f>'Homebuyer Development Costs'!B138</f>
        <v>0</v>
      </c>
      <c r="C88" s="166">
        <f>'Homebuyer Development Costs'!C138</f>
        <v>0</v>
      </c>
      <c r="D88" s="166">
        <f>'Homebuyer Development Costs'!D138</f>
        <v>0</v>
      </c>
      <c r="E88" s="166">
        <f>'Homebuyer Development Costs'!E138</f>
        <v>0</v>
      </c>
      <c r="F88" s="166">
        <f>'Homebuyer Development Costs'!F138</f>
        <v>0</v>
      </c>
      <c r="G88" s="166">
        <f>'Homebuyer Development Costs'!G138</f>
        <v>0</v>
      </c>
      <c r="H88" s="165">
        <f>'Homebuyer Affordability'!H62</f>
        <v>129000</v>
      </c>
    </row>
    <row r="89" spans="1:8" ht="14.25" x14ac:dyDescent="0.2">
      <c r="A89" s="162" t="s">
        <v>246</v>
      </c>
      <c r="B89" s="166">
        <f>'Homebuyer Development Costs'!B139</f>
        <v>0</v>
      </c>
      <c r="C89" s="166">
        <f>'Homebuyer Development Costs'!C139</f>
        <v>0</v>
      </c>
      <c r="D89" s="166">
        <f>'Homebuyer Development Costs'!D139</f>
        <v>0</v>
      </c>
      <c r="E89" s="166">
        <f>'Homebuyer Development Costs'!E139</f>
        <v>0</v>
      </c>
      <c r="F89" s="166">
        <f>'Homebuyer Development Costs'!F139</f>
        <v>0</v>
      </c>
      <c r="G89" s="166">
        <f>'Homebuyer Development Costs'!G139</f>
        <v>0</v>
      </c>
      <c r="H89" s="165">
        <f>'Homebuyer Affordability'!H57</f>
        <v>1500</v>
      </c>
    </row>
    <row r="90" spans="1:8" ht="14.25" x14ac:dyDescent="0.2">
      <c r="A90" s="162" t="s">
        <v>76</v>
      </c>
      <c r="B90" s="163">
        <f t="shared" ref="B90:H90" si="9">B76</f>
        <v>0</v>
      </c>
      <c r="C90" s="163">
        <f t="shared" si="9"/>
        <v>0</v>
      </c>
      <c r="D90" s="163">
        <f t="shared" si="9"/>
        <v>0</v>
      </c>
      <c r="E90" s="163">
        <f t="shared" si="9"/>
        <v>0</v>
      </c>
      <c r="F90" s="163">
        <f t="shared" si="9"/>
        <v>0</v>
      </c>
      <c r="G90" s="163">
        <f t="shared" si="9"/>
        <v>0</v>
      </c>
      <c r="H90" s="316">
        <f t="shared" si="9"/>
        <v>77000</v>
      </c>
    </row>
    <row r="91" spans="1:8" ht="14.25" x14ac:dyDescent="0.2">
      <c r="A91" s="162" t="s">
        <v>84</v>
      </c>
      <c r="B91" s="166">
        <f>'Homebuyer Affordability'!B59</f>
        <v>0</v>
      </c>
      <c r="C91" s="166">
        <f>'Homebuyer Affordability'!C59</f>
        <v>0</v>
      </c>
      <c r="D91" s="166">
        <f>'Homebuyer Affordability'!D59</f>
        <v>0</v>
      </c>
      <c r="E91" s="166">
        <f>'Homebuyer Affordability'!E59</f>
        <v>0</v>
      </c>
      <c r="F91" s="166">
        <f>'Homebuyer Affordability'!F59</f>
        <v>0</v>
      </c>
      <c r="G91" s="166">
        <f>'Homebuyer Affordability'!G59</f>
        <v>0</v>
      </c>
      <c r="H91" s="326">
        <f>'Homebuyer Affordability'!H59</f>
        <v>2500</v>
      </c>
    </row>
    <row r="92" spans="1:8" ht="14.25" x14ac:dyDescent="0.2">
      <c r="A92" s="514" t="s">
        <v>89</v>
      </c>
      <c r="B92" s="166">
        <f t="shared" ref="B92:H92" si="10">B87-B88-B89-B90-B91</f>
        <v>0</v>
      </c>
      <c r="C92" s="166">
        <f t="shared" si="10"/>
        <v>0</v>
      </c>
      <c r="D92" s="166">
        <f t="shared" si="10"/>
        <v>0</v>
      </c>
      <c r="E92" s="166">
        <f t="shared" si="10"/>
        <v>0</v>
      </c>
      <c r="F92" s="166">
        <f t="shared" si="10"/>
        <v>0</v>
      </c>
      <c r="G92" s="167">
        <f t="shared" si="10"/>
        <v>0</v>
      </c>
      <c r="H92" s="317">
        <f t="shared" si="10"/>
        <v>20625</v>
      </c>
    </row>
    <row r="93" spans="1:8" ht="15" thickBot="1" x14ac:dyDescent="0.25">
      <c r="A93" s="515"/>
      <c r="B93" s="139"/>
      <c r="C93" s="139"/>
      <c r="D93" s="139"/>
      <c r="E93" s="139"/>
      <c r="F93" s="139"/>
      <c r="G93" s="178"/>
      <c r="H93" s="165"/>
    </row>
    <row r="94" spans="1:8" ht="27.75" customHeight="1" x14ac:dyDescent="0.2">
      <c r="A94" s="1210" t="s">
        <v>676</v>
      </c>
      <c r="B94" s="1211"/>
      <c r="C94" s="1212"/>
      <c r="D94" s="1208" t="s">
        <v>673</v>
      </c>
      <c r="E94" s="1209"/>
      <c r="F94" s="139"/>
      <c r="G94" s="639" t="s">
        <v>300</v>
      </c>
      <c r="H94" s="165"/>
    </row>
    <row r="95" spans="1:8" ht="14.25" x14ac:dyDescent="0.2">
      <c r="A95" s="547" t="s">
        <v>563</v>
      </c>
      <c r="B95" s="541" t="s">
        <v>570</v>
      </c>
      <c r="C95" s="548" t="s">
        <v>571</v>
      </c>
      <c r="D95" s="542" t="s">
        <v>75</v>
      </c>
      <c r="E95" s="543" t="s">
        <v>674</v>
      </c>
      <c r="F95" s="139"/>
      <c r="G95" s="323" t="e">
        <f>G44</f>
        <v>#DIV/0!</v>
      </c>
      <c r="H95" s="179"/>
    </row>
    <row r="96" spans="1:8" ht="14.25" x14ac:dyDescent="0.2">
      <c r="A96" s="542" t="s">
        <v>78</v>
      </c>
      <c r="B96" s="540">
        <v>132000</v>
      </c>
      <c r="C96" s="549">
        <v>227000</v>
      </c>
      <c r="D96" s="542">
        <v>0</v>
      </c>
      <c r="E96" s="622">
        <v>147074</v>
      </c>
      <c r="F96" s="139"/>
      <c r="G96" s="180"/>
      <c r="H96" s="179"/>
    </row>
    <row r="97" spans="1:8" ht="14.25" x14ac:dyDescent="0.2">
      <c r="A97" s="542" t="s">
        <v>80</v>
      </c>
      <c r="B97" s="540">
        <v>169000</v>
      </c>
      <c r="C97" s="549">
        <v>291000</v>
      </c>
      <c r="D97" s="542">
        <v>1</v>
      </c>
      <c r="E97" s="622">
        <v>168600</v>
      </c>
      <c r="F97" s="139"/>
      <c r="G97" s="180"/>
      <c r="H97" s="179"/>
    </row>
    <row r="98" spans="1:8" ht="14.25" x14ac:dyDescent="0.2">
      <c r="A98" s="542" t="s">
        <v>81</v>
      </c>
      <c r="B98" s="540">
        <v>205000</v>
      </c>
      <c r="C98" s="549">
        <v>352000</v>
      </c>
      <c r="D98" s="542">
        <v>2</v>
      </c>
      <c r="E98" s="622">
        <v>205017</v>
      </c>
      <c r="F98" s="139"/>
      <c r="G98" s="322" t="s">
        <v>318</v>
      </c>
      <c r="H98" s="179"/>
    </row>
    <row r="99" spans="1:8" ht="15" thickBot="1" x14ac:dyDescent="0.25">
      <c r="A99" s="550" t="s">
        <v>82</v>
      </c>
      <c r="B99" s="551">
        <v>254000</v>
      </c>
      <c r="C99" s="552">
        <v>436000</v>
      </c>
      <c r="D99" s="542">
        <v>3</v>
      </c>
      <c r="E99" s="622">
        <v>265228</v>
      </c>
      <c r="F99" s="139"/>
      <c r="G99" s="328">
        <f>G47</f>
        <v>0</v>
      </c>
      <c r="H99" s="179"/>
    </row>
    <row r="100" spans="1:8" ht="15" thickBot="1" x14ac:dyDescent="0.25">
      <c r="A100" s="5"/>
      <c r="B100" s="5"/>
      <c r="C100" s="139"/>
      <c r="D100" s="545" t="s">
        <v>77</v>
      </c>
      <c r="E100" s="623">
        <v>291136</v>
      </c>
      <c r="F100" s="139"/>
      <c r="G100" s="180"/>
      <c r="H100" s="179"/>
    </row>
    <row r="101" spans="1:8" ht="14.25" x14ac:dyDescent="0.2">
      <c r="A101" s="183" t="s">
        <v>319</v>
      </c>
      <c r="B101" s="184"/>
      <c r="C101" s="184"/>
      <c r="D101" s="184"/>
      <c r="E101" s="184"/>
      <c r="F101" s="184"/>
      <c r="G101" s="185"/>
      <c r="H101" s="179"/>
    </row>
    <row r="102" spans="1:8" ht="14.25" x14ac:dyDescent="0.2">
      <c r="A102" s="1205" t="s">
        <v>303</v>
      </c>
      <c r="B102" s="1101"/>
      <c r="C102" s="1101"/>
      <c r="D102" s="1101"/>
      <c r="E102" s="1101"/>
      <c r="F102" s="1198" t="e">
        <f>IF(G95&gt;=1000,"Min $1,000 HOME investment met","Min HOME investment of $1,000 NOT met")</f>
        <v>#DIV/0!</v>
      </c>
      <c r="G102" s="1102"/>
      <c r="H102" s="179"/>
    </row>
    <row r="103" spans="1:8" x14ac:dyDescent="0.2">
      <c r="A103" s="1206"/>
      <c r="B103" s="1199"/>
      <c r="C103" s="1199"/>
      <c r="D103" s="1199"/>
      <c r="E103" s="1199"/>
      <c r="F103" s="1199"/>
      <c r="G103" s="1200"/>
      <c r="H103" s="186"/>
    </row>
    <row r="104" spans="1:8" ht="12.75" customHeight="1" x14ac:dyDescent="0.2">
      <c r="A104" s="1206"/>
      <c r="B104" s="1199"/>
      <c r="C104" s="1199"/>
      <c r="D104" s="1199"/>
      <c r="E104" s="1199"/>
      <c r="F104" s="1199"/>
      <c r="G104" s="1200"/>
    </row>
    <row r="105" spans="1:8" ht="16.5" customHeight="1" x14ac:dyDescent="0.2">
      <c r="A105" s="1207"/>
      <c r="B105" s="1105"/>
      <c r="C105" s="1105"/>
      <c r="D105" s="1105"/>
      <c r="E105" s="1105"/>
      <c r="F105" s="1105"/>
      <c r="G105" s="1106"/>
    </row>
    <row r="106" spans="1:8" x14ac:dyDescent="0.2">
      <c r="A106" s="513"/>
    </row>
    <row r="107" spans="1:8" x14ac:dyDescent="0.2">
      <c r="A107" s="512"/>
    </row>
    <row r="110" spans="1:8" ht="18" customHeight="1" x14ac:dyDescent="0.2"/>
  </sheetData>
  <sheetProtection algorithmName="SHA-512" hashValue="5abyxLLjSbBuYxkkzem8Dnk1JE3CWX1sKPeRTs0JYgeeDie9kFV9S6Dbe5eUCyrY89HOMbusxjRf61ZZ1GZsFw==" saltValue="zrcgfY5gdgT5pFEOgcAQLA==" spinCount="100000" sheet="1" objects="1" scenarios="1" selectLockedCells="1"/>
  <mergeCells count="27">
    <mergeCell ref="A3:G3"/>
    <mergeCell ref="A1:G1"/>
    <mergeCell ref="A2:G2"/>
    <mergeCell ref="A53:E56"/>
    <mergeCell ref="F53:G56"/>
    <mergeCell ref="D43:E43"/>
    <mergeCell ref="B4:E4"/>
    <mergeCell ref="B5:E5"/>
    <mergeCell ref="A43:C43"/>
    <mergeCell ref="E32:G32"/>
    <mergeCell ref="E33:G33"/>
    <mergeCell ref="E35:G35"/>
    <mergeCell ref="E37:G37"/>
    <mergeCell ref="E38:G38"/>
    <mergeCell ref="E40:G40"/>
    <mergeCell ref="E34:G34"/>
    <mergeCell ref="A36:G36"/>
    <mergeCell ref="E39:G39"/>
    <mergeCell ref="F102:G105"/>
    <mergeCell ref="B66:E66"/>
    <mergeCell ref="B67:E67"/>
    <mergeCell ref="A63:G63"/>
    <mergeCell ref="A64:G64"/>
    <mergeCell ref="A65:G65"/>
    <mergeCell ref="A102:E105"/>
    <mergeCell ref="D94:E94"/>
    <mergeCell ref="A94:C94"/>
  </mergeCells>
  <phoneticPr fontId="2" type="noConversion"/>
  <printOptions gridLines="1"/>
  <pageMargins left="0.34" right="0.17" top="0.75" bottom="1.05" header="0.3" footer="0.3"/>
  <pageSetup paperSize="5" scale="88" fitToHeight="0" orientation="portrait" r:id="rId1"/>
  <headerFooter alignWithMargins="0">
    <oddFooter>&amp;L&amp;8Funding Lmts-Homebuyer&amp;C&amp;8&amp;Z&amp;F&amp;R&amp;8Page &amp;P of &amp;N</oddFooter>
  </headerFooter>
  <rowBreaks count="1" manualBreakCount="1">
    <brk id="62" max="16383" man="1"/>
  </rowBreaks>
  <ignoredErrors>
    <ignoredError sqref="F102"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workbookViewId="0">
      <selection activeCell="J20" sqref="J20"/>
    </sheetView>
  </sheetViews>
  <sheetFormatPr defaultRowHeight="12.75" x14ac:dyDescent="0.2"/>
  <cols>
    <col min="1" max="1" width="33.140625" customWidth="1"/>
    <col min="2" max="2" width="7.5703125" customWidth="1"/>
    <col min="3" max="3" width="22.28515625" customWidth="1"/>
  </cols>
  <sheetData>
    <row r="1" spans="1:7" s="9" customFormat="1" ht="15.75" x14ac:dyDescent="0.25">
      <c r="A1" s="1231" t="str">
        <f>'Homebuyer Affordability'!A40:G40</f>
        <v>CITY OF EVANSVILLE, IN</v>
      </c>
      <c r="B1" s="1232"/>
      <c r="C1" s="1233"/>
      <c r="D1" s="1"/>
      <c r="E1" s="1"/>
      <c r="F1" s="1"/>
    </row>
    <row r="2" spans="1:7" s="9" customFormat="1" ht="15.75" x14ac:dyDescent="0.25">
      <c r="A2" s="1228" t="s">
        <v>73</v>
      </c>
      <c r="B2" s="1229"/>
      <c r="C2" s="1230"/>
      <c r="D2" s="66"/>
      <c r="E2" s="66"/>
      <c r="F2" s="66"/>
    </row>
    <row r="3" spans="1:7" ht="14.25" x14ac:dyDescent="0.2">
      <c r="A3" s="82"/>
      <c r="B3" s="80"/>
      <c r="C3" s="81"/>
    </row>
    <row r="4" spans="1:7" ht="14.25" x14ac:dyDescent="0.2">
      <c r="A4" s="1234" t="s">
        <v>70</v>
      </c>
      <c r="B4" s="1235"/>
      <c r="C4" s="132"/>
    </row>
    <row r="5" spans="1:7" ht="14.25" x14ac:dyDescent="0.2">
      <c r="A5" s="1226" t="s">
        <v>71</v>
      </c>
      <c r="B5" s="1227"/>
      <c r="C5" s="133">
        <f>'Homebuyer Affordability'!B28</f>
        <v>0</v>
      </c>
    </row>
    <row r="6" spans="1:7" ht="14.25" x14ac:dyDescent="0.2">
      <c r="A6" s="1226" t="s">
        <v>74</v>
      </c>
      <c r="B6" s="1227"/>
      <c r="C6" s="134">
        <f>'Homebuyer Affordability'!B24*12</f>
        <v>0</v>
      </c>
    </row>
    <row r="7" spans="1:7" ht="14.25" x14ac:dyDescent="0.2">
      <c r="A7" s="1226" t="s">
        <v>72</v>
      </c>
      <c r="B7" s="1227"/>
      <c r="C7" s="135" t="e">
        <f>PMT(C5/12,'Mortgage Calculator'!C6,-'Mortgage Calculator'!C4)</f>
        <v>#NUM!</v>
      </c>
    </row>
    <row r="10" spans="1:7" x14ac:dyDescent="0.2">
      <c r="A10" s="627"/>
      <c r="B10" s="627"/>
      <c r="C10" s="627"/>
      <c r="D10" s="627"/>
      <c r="E10" s="627"/>
      <c r="F10" s="627"/>
      <c r="G10" s="627"/>
    </row>
    <row r="11" spans="1:7" x14ac:dyDescent="0.2">
      <c r="A11" s="627"/>
      <c r="B11" s="627"/>
      <c r="C11" s="627"/>
      <c r="D11" s="627"/>
      <c r="E11" s="627"/>
      <c r="F11" s="627"/>
      <c r="G11" s="627"/>
    </row>
    <row r="12" spans="1:7" x14ac:dyDescent="0.2">
      <c r="A12" s="627"/>
      <c r="B12" s="627"/>
      <c r="C12" s="627"/>
      <c r="D12" s="627"/>
      <c r="E12" s="627"/>
      <c r="F12" s="627"/>
      <c r="G12" s="627"/>
    </row>
    <row r="13" spans="1:7" x14ac:dyDescent="0.2">
      <c r="A13" s="627"/>
      <c r="B13" s="627"/>
      <c r="C13" s="627"/>
      <c r="D13" s="627"/>
      <c r="E13" s="627"/>
      <c r="F13" s="627"/>
      <c r="G13" s="627"/>
    </row>
    <row r="14" spans="1:7" x14ac:dyDescent="0.2">
      <c r="A14" s="627"/>
      <c r="B14" s="627"/>
      <c r="C14" s="627"/>
      <c r="D14" s="627"/>
      <c r="E14" s="627"/>
      <c r="F14" s="627"/>
      <c r="G14" s="627"/>
    </row>
    <row r="15" spans="1:7" x14ac:dyDescent="0.2">
      <c r="A15" s="627"/>
      <c r="B15" s="627"/>
      <c r="C15" s="627"/>
      <c r="D15" s="627"/>
      <c r="E15" s="627"/>
      <c r="F15" s="627"/>
      <c r="G15" s="627"/>
    </row>
    <row r="16" spans="1:7" ht="15.75" x14ac:dyDescent="0.25">
      <c r="A16" s="628"/>
      <c r="B16" s="628"/>
      <c r="C16" s="628"/>
      <c r="D16" s="627"/>
      <c r="E16" s="627"/>
      <c r="F16" s="627"/>
      <c r="G16" s="627"/>
    </row>
    <row r="17" spans="1:7" ht="15.75" x14ac:dyDescent="0.25">
      <c r="A17" s="628"/>
      <c r="B17" s="628"/>
      <c r="C17" s="628"/>
      <c r="D17" s="627"/>
      <c r="E17" s="627"/>
      <c r="F17" s="627"/>
      <c r="G17" s="627"/>
    </row>
    <row r="18" spans="1:7" x14ac:dyDescent="0.2">
      <c r="A18" s="627"/>
      <c r="B18" s="627"/>
      <c r="C18" s="627"/>
      <c r="D18" s="627"/>
      <c r="E18" s="627"/>
      <c r="F18" s="627"/>
      <c r="G18" s="627"/>
    </row>
    <row r="19" spans="1:7" x14ac:dyDescent="0.2">
      <c r="A19" s="627"/>
      <c r="B19" s="627"/>
      <c r="C19" s="627"/>
      <c r="D19" s="627"/>
      <c r="E19" s="627"/>
      <c r="F19" s="627"/>
      <c r="G19" s="627"/>
    </row>
    <row r="20" spans="1:7" x14ac:dyDescent="0.2">
      <c r="A20" s="627"/>
      <c r="B20" s="627"/>
      <c r="C20" s="627"/>
      <c r="D20" s="627"/>
      <c r="E20" s="627"/>
      <c r="F20" s="627"/>
      <c r="G20" s="627"/>
    </row>
    <row r="21" spans="1:7" x14ac:dyDescent="0.2">
      <c r="A21" s="627"/>
      <c r="B21" s="627"/>
      <c r="C21" s="627"/>
      <c r="D21" s="627"/>
      <c r="E21" s="627"/>
      <c r="F21" s="627"/>
      <c r="G21" s="627"/>
    </row>
    <row r="22" spans="1:7" x14ac:dyDescent="0.2">
      <c r="A22" s="627"/>
      <c r="B22" s="627"/>
      <c r="C22" s="627"/>
      <c r="D22" s="627"/>
      <c r="E22" s="627"/>
      <c r="F22" s="627"/>
      <c r="G22" s="627"/>
    </row>
    <row r="23" spans="1:7" x14ac:dyDescent="0.2">
      <c r="A23" s="627"/>
      <c r="B23" s="627"/>
      <c r="C23" s="627"/>
      <c r="D23" s="627"/>
      <c r="E23" s="627"/>
      <c r="F23" s="627"/>
      <c r="G23" s="627"/>
    </row>
    <row r="24" spans="1:7" x14ac:dyDescent="0.2">
      <c r="A24" s="627"/>
      <c r="B24" s="627"/>
      <c r="C24" s="627"/>
      <c r="D24" s="627"/>
      <c r="E24" s="627"/>
      <c r="F24" s="627"/>
      <c r="G24" s="627"/>
    </row>
    <row r="25" spans="1:7" x14ac:dyDescent="0.2">
      <c r="A25" s="627"/>
      <c r="B25" s="627"/>
      <c r="C25" s="627"/>
      <c r="D25" s="627"/>
      <c r="E25" s="627"/>
      <c r="F25" s="627"/>
      <c r="G25" s="627"/>
    </row>
    <row r="26" spans="1:7" x14ac:dyDescent="0.2">
      <c r="A26" s="627"/>
      <c r="B26" s="627"/>
      <c r="C26" s="627"/>
      <c r="D26" s="627"/>
      <c r="E26" s="627"/>
      <c r="F26" s="627"/>
      <c r="G26" s="627"/>
    </row>
    <row r="27" spans="1:7" x14ac:dyDescent="0.2">
      <c r="A27" s="627"/>
      <c r="B27" s="627"/>
      <c r="C27" s="627"/>
      <c r="D27" s="627"/>
      <c r="E27" s="627"/>
      <c r="F27" s="627"/>
      <c r="G27" s="627"/>
    </row>
    <row r="28" spans="1:7" x14ac:dyDescent="0.2">
      <c r="A28" s="627"/>
      <c r="B28" s="627"/>
      <c r="C28" s="627"/>
      <c r="D28" s="627"/>
      <c r="E28" s="627"/>
      <c r="F28" s="627"/>
      <c r="G28" s="627"/>
    </row>
    <row r="29" spans="1:7" x14ac:dyDescent="0.2">
      <c r="A29" s="627"/>
      <c r="B29" s="627"/>
      <c r="C29" s="627"/>
      <c r="D29" s="627"/>
      <c r="E29" s="627"/>
      <c r="F29" s="627"/>
      <c r="G29" s="627"/>
    </row>
    <row r="30" spans="1:7" x14ac:dyDescent="0.2">
      <c r="A30" s="627"/>
      <c r="B30" s="627"/>
      <c r="C30" s="627"/>
      <c r="D30" s="627"/>
      <c r="E30" s="627"/>
      <c r="F30" s="627"/>
      <c r="G30" s="627"/>
    </row>
  </sheetData>
  <sheetProtection algorithmName="SHA-512" hashValue="H8evP9K0ALiN4sqBrAHa3v2d+tTJR6mMZq6uHCai24ue/D9k7ssZ9MCjIC0KZR7G+6gdk7zRg+qX6gvOoQEsrw==" saltValue="WIBl0ggIReSKrh+ydp+uBQ==" spinCount="100000" sheet="1"/>
  <mergeCells count="6">
    <mergeCell ref="A7:B7"/>
    <mergeCell ref="A2:C2"/>
    <mergeCell ref="A1:C1"/>
    <mergeCell ref="A4:B4"/>
    <mergeCell ref="A5:B5"/>
    <mergeCell ref="A6:B6"/>
  </mergeCells>
  <phoneticPr fontId="2" type="noConversion"/>
  <printOptions gridLines="1"/>
  <pageMargins left="1" right="1" top="1" bottom="1" header="0.5" footer="0.5"/>
  <pageSetup paperSize="5" orientation="portrait" r:id="rId1"/>
  <headerFooter alignWithMargins="0">
    <oddFooter>&amp;L&amp;8Morgage Calculator&amp;C&amp;8&amp;Z&amp;F&amp;R&amp;8Page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02"/>
  <sheetViews>
    <sheetView topLeftCell="A166" zoomScaleNormal="100" workbookViewId="0">
      <selection activeCell="D10" sqref="D10"/>
    </sheetView>
  </sheetViews>
  <sheetFormatPr defaultRowHeight="12.75" x14ac:dyDescent="0.2"/>
  <cols>
    <col min="1" max="1" width="15" customWidth="1"/>
    <col min="2" max="2" width="9.28515625" customWidth="1"/>
    <col min="3" max="3" width="9.7109375" customWidth="1"/>
    <col min="4" max="4" width="11.7109375" customWidth="1"/>
    <col min="5" max="6" width="11.85546875" customWidth="1"/>
    <col min="7" max="7" width="13.5703125" customWidth="1"/>
    <col min="8" max="8" width="14" bestFit="1" customWidth="1"/>
    <col min="9" max="9" width="10.5703125" customWidth="1"/>
  </cols>
  <sheetData>
    <row r="1" spans="1:9" ht="15.75" x14ac:dyDescent="0.25">
      <c r="A1" s="1265" t="str">
        <f>'HOME Funding Limits - Homebuyer'!A63:G63</f>
        <v>CITY OF EVANSVILLE, IN</v>
      </c>
      <c r="B1" s="1265"/>
      <c r="C1" s="1265"/>
      <c r="D1" s="1265"/>
      <c r="E1" s="1265"/>
      <c r="F1" s="1265"/>
      <c r="G1" s="1265"/>
      <c r="H1" s="1265"/>
    </row>
    <row r="2" spans="1:9" ht="15.75" x14ac:dyDescent="0.2">
      <c r="A2" s="1266" t="s">
        <v>363</v>
      </c>
      <c r="B2" s="1267"/>
      <c r="C2" s="1267"/>
      <c r="D2" s="1267"/>
      <c r="E2" s="1267"/>
      <c r="F2" s="1267"/>
      <c r="G2" s="1267"/>
      <c r="H2" s="1267"/>
      <c r="I2" s="509"/>
    </row>
    <row r="3" spans="1:9" x14ac:dyDescent="0.2">
      <c r="A3" s="371"/>
      <c r="B3" s="372"/>
      <c r="C3" s="372"/>
      <c r="D3" s="372"/>
      <c r="E3" s="372"/>
      <c r="F3" s="372"/>
      <c r="G3" s="372"/>
      <c r="H3" s="372"/>
      <c r="I3" s="372"/>
    </row>
    <row r="4" spans="1:9" ht="14.25" x14ac:dyDescent="0.2">
      <c r="A4" s="1312" t="s">
        <v>364</v>
      </c>
      <c r="B4" s="1312"/>
      <c r="C4" s="1312"/>
      <c r="D4" s="373"/>
      <c r="E4" s="1313" t="s">
        <v>365</v>
      </c>
      <c r="F4" s="1313"/>
      <c r="G4" s="1313"/>
      <c r="H4" s="1313"/>
      <c r="I4" s="339"/>
    </row>
    <row r="5" spans="1:9" ht="14.25" x14ac:dyDescent="0.2">
      <c r="A5" s="371"/>
      <c r="B5" s="371"/>
      <c r="C5" s="371"/>
      <c r="D5" s="373"/>
      <c r="E5" s="374"/>
      <c r="F5" s="374"/>
      <c r="G5" s="374"/>
      <c r="H5" s="374"/>
      <c r="I5" s="339"/>
    </row>
    <row r="6" spans="1:9" ht="14.25" customHeight="1" x14ac:dyDescent="0.2">
      <c r="A6" s="1313" t="s">
        <v>366</v>
      </c>
      <c r="B6" s="1313"/>
      <c r="C6" s="1313"/>
      <c r="D6" s="1313"/>
      <c r="E6" s="1313"/>
      <c r="F6" s="1313"/>
      <c r="G6" s="1313"/>
      <c r="H6" s="1313"/>
      <c r="I6" s="1313"/>
    </row>
    <row r="7" spans="1:9" x14ac:dyDescent="0.2">
      <c r="A7" s="374"/>
      <c r="B7" s="648" t="s">
        <v>367</v>
      </c>
      <c r="C7" s="648"/>
      <c r="D7" s="648"/>
      <c r="E7" s="648"/>
      <c r="F7" s="648"/>
      <c r="G7" s="648"/>
      <c r="H7" s="648"/>
      <c r="I7" s="375"/>
    </row>
    <row r="8" spans="1:9" ht="13.5" thickBot="1" x14ac:dyDescent="0.25">
      <c r="A8" s="374"/>
      <c r="B8" s="1259"/>
      <c r="C8" s="1259"/>
      <c r="D8" s="1259"/>
      <c r="E8" s="1259"/>
      <c r="F8" s="1259"/>
      <c r="G8" s="1259"/>
      <c r="H8" s="1259"/>
      <c r="I8" s="375"/>
    </row>
    <row r="9" spans="1:9" ht="15" thickBot="1" x14ac:dyDescent="0.25">
      <c r="A9" s="376"/>
      <c r="B9" s="377"/>
      <c r="C9" s="378" t="s">
        <v>368</v>
      </c>
      <c r="D9" s="378" t="s">
        <v>369</v>
      </c>
      <c r="E9" s="378" t="s">
        <v>370</v>
      </c>
      <c r="F9" s="378" t="s">
        <v>371</v>
      </c>
      <c r="G9" s="378" t="s">
        <v>372</v>
      </c>
      <c r="H9" s="379" t="s">
        <v>148</v>
      </c>
      <c r="I9" s="339"/>
    </row>
    <row r="10" spans="1:9" ht="14.25" x14ac:dyDescent="0.2">
      <c r="A10" s="1314" t="s">
        <v>608</v>
      </c>
      <c r="B10" s="380" t="s">
        <v>373</v>
      </c>
      <c r="C10" s="381"/>
      <c r="D10" s="381"/>
      <c r="E10" s="381"/>
      <c r="F10" s="381"/>
      <c r="G10" s="381"/>
      <c r="H10" s="588">
        <f>SUM(C10:G10)</f>
        <v>0</v>
      </c>
      <c r="I10" s="339"/>
    </row>
    <row r="11" spans="1:9" ht="24.6" customHeight="1" thickBot="1" x14ac:dyDescent="0.25">
      <c r="A11" s="1315"/>
      <c r="B11" s="635" t="s">
        <v>374</v>
      </c>
      <c r="C11" s="384"/>
      <c r="D11" s="585">
        <f>D10</f>
        <v>0</v>
      </c>
      <c r="E11" s="585">
        <f>2*E10</f>
        <v>0</v>
      </c>
      <c r="F11" s="585">
        <f>3*F10</f>
        <v>0</v>
      </c>
      <c r="G11" s="585">
        <f>4*G10</f>
        <v>0</v>
      </c>
      <c r="H11" s="589">
        <f>SUM(C11:G11)</f>
        <v>0</v>
      </c>
      <c r="I11" s="339"/>
    </row>
    <row r="12" spans="1:9" ht="14.25" x14ac:dyDescent="0.2">
      <c r="A12" s="1314" t="s">
        <v>612</v>
      </c>
      <c r="B12" s="380" t="s">
        <v>373</v>
      </c>
      <c r="C12" s="381"/>
      <c r="D12" s="381"/>
      <c r="E12" s="381"/>
      <c r="F12" s="381"/>
      <c r="G12" s="381"/>
      <c r="H12" s="588">
        <f t="shared" ref="H12:H23" si="0">SUM(C12:G12)</f>
        <v>0</v>
      </c>
      <c r="I12" s="339"/>
    </row>
    <row r="13" spans="1:9" ht="15" thickBot="1" x14ac:dyDescent="0.25">
      <c r="A13" s="1315"/>
      <c r="B13" s="383" t="s">
        <v>374</v>
      </c>
      <c r="C13" s="384"/>
      <c r="D13" s="585">
        <f>D12</f>
        <v>0</v>
      </c>
      <c r="E13" s="585">
        <f>2*E12</f>
        <v>0</v>
      </c>
      <c r="F13" s="585">
        <f>3*F12</f>
        <v>0</v>
      </c>
      <c r="G13" s="585">
        <f>4*G12</f>
        <v>0</v>
      </c>
      <c r="H13" s="589">
        <f t="shared" si="0"/>
        <v>0</v>
      </c>
      <c r="I13" s="339"/>
    </row>
    <row r="14" spans="1:9" ht="14.25" x14ac:dyDescent="0.2">
      <c r="A14" s="1314" t="s">
        <v>609</v>
      </c>
      <c r="B14" s="380" t="s">
        <v>373</v>
      </c>
      <c r="C14" s="381"/>
      <c r="D14" s="381"/>
      <c r="E14" s="381"/>
      <c r="F14" s="381"/>
      <c r="G14" s="381"/>
      <c r="H14" s="588">
        <f t="shared" si="0"/>
        <v>0</v>
      </c>
      <c r="I14" s="339"/>
    </row>
    <row r="15" spans="1:9" ht="28.15" customHeight="1" thickBot="1" x14ac:dyDescent="0.25">
      <c r="A15" s="1315"/>
      <c r="B15" s="635" t="s">
        <v>374</v>
      </c>
      <c r="C15" s="384"/>
      <c r="D15" s="585">
        <f>D14</f>
        <v>0</v>
      </c>
      <c r="E15" s="585">
        <f>2*E14</f>
        <v>0</v>
      </c>
      <c r="F15" s="585">
        <f>3*F14</f>
        <v>0</v>
      </c>
      <c r="G15" s="585">
        <f>4*G14</f>
        <v>0</v>
      </c>
      <c r="H15" s="589">
        <f t="shared" si="0"/>
        <v>0</v>
      </c>
      <c r="I15" s="339"/>
    </row>
    <row r="16" spans="1:9" ht="14.25" x14ac:dyDescent="0.2">
      <c r="A16" s="1314" t="s">
        <v>610</v>
      </c>
      <c r="B16" s="380" t="s">
        <v>373</v>
      </c>
      <c r="C16" s="381"/>
      <c r="D16" s="381"/>
      <c r="E16" s="381"/>
      <c r="F16" s="381"/>
      <c r="G16" s="381"/>
      <c r="H16" s="588">
        <f t="shared" si="0"/>
        <v>0</v>
      </c>
      <c r="I16" s="339"/>
    </row>
    <row r="17" spans="1:10" ht="27" customHeight="1" thickBot="1" x14ac:dyDescent="0.25">
      <c r="A17" s="1315"/>
      <c r="B17" s="635" t="s">
        <v>374</v>
      </c>
      <c r="C17" s="384"/>
      <c r="D17" s="585">
        <f>D16</f>
        <v>0</v>
      </c>
      <c r="E17" s="585">
        <f>2*E16</f>
        <v>0</v>
      </c>
      <c r="F17" s="585">
        <f>3*F16</f>
        <v>0</v>
      </c>
      <c r="G17" s="585">
        <f>4*G16</f>
        <v>0</v>
      </c>
      <c r="H17" s="589">
        <f t="shared" si="0"/>
        <v>0</v>
      </c>
      <c r="I17" s="339"/>
    </row>
    <row r="18" spans="1:10" ht="14.25" x14ac:dyDescent="0.2">
      <c r="A18" s="1314" t="s">
        <v>611</v>
      </c>
      <c r="B18" s="380" t="s">
        <v>373</v>
      </c>
      <c r="C18" s="381"/>
      <c r="D18" s="381"/>
      <c r="E18" s="381"/>
      <c r="F18" s="381"/>
      <c r="G18" s="381"/>
      <c r="H18" s="588">
        <f>SUM(C18:G18)</f>
        <v>0</v>
      </c>
      <c r="I18" s="339"/>
    </row>
    <row r="19" spans="1:10" ht="28.15" customHeight="1" thickBot="1" x14ac:dyDescent="0.25">
      <c r="A19" s="1315"/>
      <c r="B19" s="635" t="s">
        <v>374</v>
      </c>
      <c r="C19" s="384"/>
      <c r="D19" s="585">
        <f>D18</f>
        <v>0</v>
      </c>
      <c r="E19" s="585">
        <f>2*E18</f>
        <v>0</v>
      </c>
      <c r="F19" s="585">
        <f>3*F18</f>
        <v>0</v>
      </c>
      <c r="G19" s="585">
        <f>4*G18</f>
        <v>0</v>
      </c>
      <c r="H19" s="589">
        <f>SUM(C19:G19)</f>
        <v>0</v>
      </c>
      <c r="I19" s="339"/>
    </row>
    <row r="20" spans="1:10" ht="14.25" x14ac:dyDescent="0.2">
      <c r="A20" s="1314" t="s">
        <v>606</v>
      </c>
      <c r="B20" s="380" t="s">
        <v>373</v>
      </c>
      <c r="C20" s="381"/>
      <c r="D20" s="381"/>
      <c r="E20" s="381"/>
      <c r="F20" s="381"/>
      <c r="G20" s="381"/>
      <c r="H20" s="588">
        <f>SUM(C20:G20)</f>
        <v>0</v>
      </c>
      <c r="I20" s="339"/>
    </row>
    <row r="21" spans="1:10" ht="15" thickBot="1" x14ac:dyDescent="0.25">
      <c r="A21" s="1315"/>
      <c r="B21" s="383" t="s">
        <v>374</v>
      </c>
      <c r="C21" s="384"/>
      <c r="D21" s="585">
        <f>D20</f>
        <v>0</v>
      </c>
      <c r="E21" s="585">
        <f>2*E20</f>
        <v>0</v>
      </c>
      <c r="F21" s="585">
        <f>3*F20</f>
        <v>0</v>
      </c>
      <c r="G21" s="585">
        <f>4*G20</f>
        <v>0</v>
      </c>
      <c r="H21" s="589">
        <f>SUM(C21:G21)</f>
        <v>0</v>
      </c>
      <c r="I21" s="339"/>
    </row>
    <row r="22" spans="1:10" ht="14.25" x14ac:dyDescent="0.2">
      <c r="A22" s="1314" t="s">
        <v>375</v>
      </c>
      <c r="B22" s="380" t="s">
        <v>373</v>
      </c>
      <c r="C22" s="381"/>
      <c r="D22" s="381"/>
      <c r="E22" s="381"/>
      <c r="F22" s="381"/>
      <c r="G22" s="381"/>
      <c r="H22" s="588">
        <f t="shared" si="0"/>
        <v>0</v>
      </c>
      <c r="I22" s="339"/>
    </row>
    <row r="23" spans="1:10" ht="15" thickBot="1" x14ac:dyDescent="0.25">
      <c r="A23" s="1315"/>
      <c r="B23" s="383" t="s">
        <v>374</v>
      </c>
      <c r="C23" s="384"/>
      <c r="D23" s="585">
        <f>D22</f>
        <v>0</v>
      </c>
      <c r="E23" s="585">
        <f>2*E22</f>
        <v>0</v>
      </c>
      <c r="F23" s="585">
        <f>3*F22</f>
        <v>0</v>
      </c>
      <c r="G23" s="585">
        <f>4*G22</f>
        <v>0</v>
      </c>
      <c r="H23" s="589">
        <f t="shared" si="0"/>
        <v>0</v>
      </c>
      <c r="I23" s="339"/>
    </row>
    <row r="24" spans="1:10" ht="14.25" x14ac:dyDescent="0.2">
      <c r="A24" s="1314" t="s">
        <v>376</v>
      </c>
      <c r="B24" s="380" t="s">
        <v>373</v>
      </c>
      <c r="C24" s="385">
        <f t="shared" ref="C24:G25" si="1">C10+C12+C14+C16+C18+C20+C22</f>
        <v>0</v>
      </c>
      <c r="D24" s="385">
        <f t="shared" si="1"/>
        <v>0</v>
      </c>
      <c r="E24" s="385">
        <f t="shared" si="1"/>
        <v>0</v>
      </c>
      <c r="F24" s="385">
        <f t="shared" si="1"/>
        <v>0</v>
      </c>
      <c r="G24" s="385">
        <f t="shared" si="1"/>
        <v>0</v>
      </c>
      <c r="H24" s="382">
        <f>SUM(C24:G24)</f>
        <v>0</v>
      </c>
      <c r="I24" s="339"/>
    </row>
    <row r="25" spans="1:10" ht="13.5" thickBot="1" x14ac:dyDescent="0.25">
      <c r="A25" s="1315"/>
      <c r="B25" s="383" t="s">
        <v>374</v>
      </c>
      <c r="C25" s="386">
        <f t="shared" si="1"/>
        <v>0</v>
      </c>
      <c r="D25" s="386">
        <f t="shared" si="1"/>
        <v>0</v>
      </c>
      <c r="E25" s="386">
        <f t="shared" si="1"/>
        <v>0</v>
      </c>
      <c r="F25" s="386">
        <f t="shared" si="1"/>
        <v>0</v>
      </c>
      <c r="G25" s="386">
        <f t="shared" si="1"/>
        <v>0</v>
      </c>
      <c r="H25" s="387">
        <f>SUM(C25:G25)</f>
        <v>0</v>
      </c>
      <c r="I25" s="388"/>
    </row>
    <row r="26" spans="1:10" x14ac:dyDescent="0.2">
      <c r="A26" s="1335" t="s">
        <v>607</v>
      </c>
      <c r="B26" s="1335"/>
      <c r="C26" s="1335"/>
      <c r="D26" s="1335"/>
      <c r="E26" s="1335"/>
      <c r="F26" s="1335"/>
      <c r="G26" s="1335"/>
      <c r="H26" s="1335"/>
      <c r="I26" s="388"/>
    </row>
    <row r="27" spans="1:10" ht="14.25" x14ac:dyDescent="0.2">
      <c r="A27" s="373"/>
      <c r="B27" s="370"/>
      <c r="C27" s="339"/>
      <c r="D27" s="339"/>
      <c r="E27" s="339"/>
      <c r="F27" s="339"/>
      <c r="G27" s="339"/>
      <c r="H27" s="339"/>
      <c r="I27" s="339"/>
    </row>
    <row r="28" spans="1:10" ht="14.25" customHeight="1" x14ac:dyDescent="0.2">
      <c r="A28" s="1313" t="s">
        <v>377</v>
      </c>
      <c r="B28" s="1313"/>
      <c r="C28" s="1313"/>
      <c r="D28" s="1313"/>
      <c r="E28" s="1313"/>
      <c r="F28" s="1313"/>
      <c r="G28" s="1313"/>
      <c r="H28" s="1313"/>
      <c r="I28" s="1313"/>
    </row>
    <row r="29" spans="1:10" ht="15" thickBot="1" x14ac:dyDescent="0.25">
      <c r="A29" s="1318" t="s">
        <v>540</v>
      </c>
      <c r="B29" s="1318"/>
      <c r="C29" s="1318"/>
      <c r="D29" s="1318"/>
      <c r="E29" s="1318"/>
      <c r="F29" s="1318"/>
      <c r="G29" s="1332">
        <f>'Sources &amp; Uses of Funds'!AB205+'Sources &amp; Uses of Funds'!BO205</f>
        <v>0</v>
      </c>
      <c r="H29" s="1332"/>
      <c r="I29" s="389"/>
      <c r="J29" s="629"/>
    </row>
    <row r="30" spans="1:10" ht="13.5" thickBot="1" x14ac:dyDescent="0.25">
      <c r="A30" s="390"/>
      <c r="B30" s="390"/>
      <c r="C30" s="390"/>
      <c r="D30" s="390"/>
      <c r="E30" s="390"/>
      <c r="F30" s="391"/>
      <c r="G30" s="391"/>
      <c r="H30" s="390"/>
      <c r="I30" s="389"/>
    </row>
    <row r="31" spans="1:10" ht="25.5" x14ac:dyDescent="0.2">
      <c r="A31" s="1319"/>
      <c r="B31" s="1320"/>
      <c r="C31" s="392" t="s">
        <v>378</v>
      </c>
      <c r="D31" s="1321" t="s">
        <v>379</v>
      </c>
      <c r="E31" s="1321"/>
      <c r="F31" s="392" t="s">
        <v>380</v>
      </c>
      <c r="G31" s="1321" t="s">
        <v>381</v>
      </c>
      <c r="H31" s="1322"/>
      <c r="I31" s="339"/>
    </row>
    <row r="32" spans="1:10" ht="14.25" x14ac:dyDescent="0.2">
      <c r="A32" s="1333" t="s">
        <v>541</v>
      </c>
      <c r="B32" s="1334"/>
      <c r="C32" s="393">
        <f>SUM(H10+H12+H14+H16+H18)</f>
        <v>0</v>
      </c>
      <c r="D32" s="1323" t="e">
        <f>C32/H24</f>
        <v>#DIV/0!</v>
      </c>
      <c r="E32" s="1323"/>
      <c r="F32" s="394">
        <f>'Sources &amp; Uses of Funds'!AB205</f>
        <v>0</v>
      </c>
      <c r="G32" s="1324" t="e">
        <f>F32/G29</f>
        <v>#DIV/0!</v>
      </c>
      <c r="H32" s="1325"/>
      <c r="I32" s="339"/>
    </row>
    <row r="33" spans="1:9" ht="3.75" customHeight="1" x14ac:dyDescent="0.2">
      <c r="I33" s="395"/>
    </row>
    <row r="34" spans="1:9" x14ac:dyDescent="0.2">
      <c r="A34" s="1316" t="s">
        <v>382</v>
      </c>
      <c r="B34" s="1316"/>
      <c r="C34" s="1316"/>
      <c r="D34" s="1316"/>
      <c r="E34" s="1316"/>
      <c r="F34" s="1316"/>
      <c r="G34" s="1316"/>
      <c r="H34" s="1316"/>
      <c r="I34" s="395"/>
    </row>
    <row r="35" spans="1:9" x14ac:dyDescent="0.2">
      <c r="A35" s="1316"/>
      <c r="B35" s="1316"/>
      <c r="C35" s="1316"/>
      <c r="D35" s="1316"/>
      <c r="E35" s="1316"/>
      <c r="F35" s="1316"/>
      <c r="G35" s="1316"/>
      <c r="H35" s="1316"/>
      <c r="I35" s="395"/>
    </row>
    <row r="36" spans="1:9" ht="14.25" x14ac:dyDescent="0.2">
      <c r="A36" s="1316"/>
      <c r="B36" s="1316"/>
      <c r="C36" s="1316"/>
      <c r="D36" s="1316"/>
      <c r="E36" s="1316"/>
      <c r="F36" s="396" t="s">
        <v>383</v>
      </c>
      <c r="G36" s="396" t="s">
        <v>384</v>
      </c>
      <c r="H36" s="397"/>
      <c r="I36" s="397"/>
    </row>
    <row r="37" spans="1:9" x14ac:dyDescent="0.2">
      <c r="A37" s="397"/>
      <c r="B37" s="397"/>
      <c r="C37" s="397"/>
      <c r="D37" s="397"/>
      <c r="E37" s="397"/>
      <c r="F37" s="397"/>
      <c r="G37" s="398"/>
      <c r="H37" s="399"/>
      <c r="I37" s="397"/>
    </row>
    <row r="38" spans="1:9" ht="14.25" x14ac:dyDescent="0.2">
      <c r="A38" s="1313" t="s">
        <v>385</v>
      </c>
      <c r="B38" s="1313"/>
      <c r="C38" s="1313"/>
      <c r="D38" s="1317"/>
      <c r="E38" s="400"/>
      <c r="F38" s="1318" t="s">
        <v>386</v>
      </c>
      <c r="G38" s="1318"/>
      <c r="H38" s="1318"/>
      <c r="I38" s="339"/>
    </row>
    <row r="39" spans="1:9" ht="14.25" x14ac:dyDescent="0.2">
      <c r="A39" s="401"/>
      <c r="B39" s="1270"/>
      <c r="C39" s="1270"/>
      <c r="D39" s="402"/>
      <c r="E39" s="400"/>
      <c r="F39" s="403" t="s">
        <v>387</v>
      </c>
      <c r="G39" s="404"/>
      <c r="H39" s="339"/>
      <c r="I39" s="339"/>
    </row>
    <row r="40" spans="1:9" ht="14.25" x14ac:dyDescent="0.2">
      <c r="A40" s="401"/>
      <c r="B40" s="624"/>
      <c r="C40" s="624"/>
      <c r="D40" s="624"/>
      <c r="E40" s="400"/>
      <c r="F40" s="626"/>
      <c r="G40" s="404"/>
      <c r="H40" s="339"/>
      <c r="I40" s="339"/>
    </row>
    <row r="41" spans="1:9" ht="81" customHeight="1" x14ac:dyDescent="0.2">
      <c r="A41" s="1328" t="s">
        <v>664</v>
      </c>
      <c r="B41" s="1329"/>
      <c r="C41" s="1329"/>
      <c r="D41" s="1330"/>
      <c r="E41" s="1331"/>
      <c r="F41" s="1331"/>
      <c r="G41" s="1331"/>
      <c r="H41" s="1331"/>
      <c r="I41" s="339"/>
    </row>
    <row r="42" spans="1:9" ht="14.25" x14ac:dyDescent="0.2">
      <c r="A42" s="401"/>
      <c r="B42" s="405"/>
      <c r="C42" s="405"/>
      <c r="D42" s="405"/>
      <c r="E42" s="400"/>
      <c r="F42" s="406"/>
      <c r="G42" s="404"/>
      <c r="H42" s="407"/>
      <c r="I42" s="407"/>
    </row>
    <row r="43" spans="1:9" ht="14.25" x14ac:dyDescent="0.2">
      <c r="A43" s="1304" t="s">
        <v>388</v>
      </c>
      <c r="B43" s="1304"/>
      <c r="C43" s="1304"/>
      <c r="D43" s="408"/>
      <c r="E43" s="1305" t="s">
        <v>389</v>
      </c>
      <c r="F43" s="1306"/>
      <c r="G43" s="408"/>
      <c r="H43" s="409" t="s">
        <v>390</v>
      </c>
      <c r="I43" s="410"/>
    </row>
    <row r="44" spans="1:9" ht="15" thickBot="1" x14ac:dyDescent="0.25">
      <c r="A44" s="405"/>
      <c r="B44" s="405"/>
      <c r="C44" s="631"/>
      <c r="D44" s="630" t="s">
        <v>665</v>
      </c>
      <c r="E44" s="1307"/>
      <c r="F44" s="1307"/>
      <c r="G44" s="412"/>
      <c r="H44" s="413" t="e">
        <f>E44/E46</f>
        <v>#DIV/0!</v>
      </c>
      <c r="I44" s="410"/>
    </row>
    <row r="45" spans="1:9" ht="15" thickBot="1" x14ac:dyDescent="0.25">
      <c r="A45" s="405"/>
      <c r="B45" s="405"/>
      <c r="C45" s="325"/>
      <c r="D45" s="632" t="s">
        <v>666</v>
      </c>
      <c r="E45" s="1308"/>
      <c r="F45" s="1308"/>
      <c r="G45" s="412"/>
      <c r="H45" s="413" t="e">
        <f>E45/E46</f>
        <v>#DIV/0!</v>
      </c>
      <c r="I45" s="410"/>
    </row>
    <row r="46" spans="1:9" ht="15" thickBot="1" x14ac:dyDescent="0.25">
      <c r="A46" s="414"/>
      <c r="B46" s="411"/>
      <c r="D46" s="632" t="s">
        <v>667</v>
      </c>
      <c r="E46" s="1309">
        <f>E44+E45</f>
        <v>0</v>
      </c>
      <c r="F46" s="1309"/>
      <c r="G46" s="410"/>
      <c r="H46" s="633">
        <v>1</v>
      </c>
      <c r="I46" s="410"/>
    </row>
    <row r="47" spans="1:9" ht="14.25" x14ac:dyDescent="0.2">
      <c r="A47" s="414"/>
      <c r="B47" s="411"/>
      <c r="C47" s="415"/>
      <c r="D47" s="411"/>
      <c r="E47" s="416"/>
      <c r="F47" s="416"/>
      <c r="G47" s="410"/>
      <c r="H47" s="417"/>
      <c r="I47" s="410"/>
    </row>
    <row r="48" spans="1:9" x14ac:dyDescent="0.2">
      <c r="A48" s="1310" t="s">
        <v>663</v>
      </c>
      <c r="B48" s="1310"/>
      <c r="C48" s="1310"/>
      <c r="D48" s="1310"/>
      <c r="E48" s="1310"/>
      <c r="F48" s="1310"/>
      <c r="G48" s="1310"/>
      <c r="H48" s="1310"/>
      <c r="I48" s="418"/>
    </row>
    <row r="49" spans="1:9" x14ac:dyDescent="0.2">
      <c r="A49" s="1310"/>
      <c r="B49" s="1310"/>
      <c r="C49" s="1310"/>
      <c r="D49" s="1310"/>
      <c r="E49" s="1310"/>
      <c r="F49" s="1310"/>
      <c r="G49" s="1310"/>
      <c r="H49" s="1310"/>
      <c r="I49" s="418"/>
    </row>
    <row r="50" spans="1:9" x14ac:dyDescent="0.2">
      <c r="A50" s="1311"/>
      <c r="B50" s="1311"/>
      <c r="C50" s="1311"/>
      <c r="D50" s="1311"/>
      <c r="E50" s="1311"/>
      <c r="F50" s="1311"/>
      <c r="G50" s="1311"/>
      <c r="H50" s="1311"/>
      <c r="I50" s="418"/>
    </row>
    <row r="51" spans="1:9" x14ac:dyDescent="0.2">
      <c r="A51" s="1311"/>
      <c r="B51" s="1311"/>
      <c r="C51" s="1311"/>
      <c r="D51" s="1311"/>
      <c r="E51" s="1311"/>
      <c r="F51" s="1311"/>
      <c r="G51" s="1311"/>
      <c r="H51" s="1311"/>
      <c r="I51" s="418"/>
    </row>
    <row r="52" spans="1:9" x14ac:dyDescent="0.2">
      <c r="A52" s="1311"/>
      <c r="B52" s="1311"/>
      <c r="C52" s="1311"/>
      <c r="D52" s="1311"/>
      <c r="E52" s="1311"/>
      <c r="F52" s="1311"/>
      <c r="G52" s="1311"/>
      <c r="H52" s="1311"/>
      <c r="I52" s="418"/>
    </row>
    <row r="53" spans="1:9" x14ac:dyDescent="0.2">
      <c r="A53" s="1311"/>
      <c r="B53" s="1311"/>
      <c r="C53" s="1311"/>
      <c r="D53" s="1311"/>
      <c r="E53" s="1311"/>
      <c r="F53" s="1311"/>
      <c r="G53" s="1311"/>
      <c r="H53" s="1311"/>
      <c r="I53" s="418"/>
    </row>
    <row r="54" spans="1:9" x14ac:dyDescent="0.2">
      <c r="A54" s="1311"/>
      <c r="B54" s="1311"/>
      <c r="C54" s="1311"/>
      <c r="D54" s="1311"/>
      <c r="E54" s="1311"/>
      <c r="F54" s="1311"/>
      <c r="G54" s="1311"/>
      <c r="H54" s="1311"/>
      <c r="I54" s="418"/>
    </row>
    <row r="55" spans="1:9" x14ac:dyDescent="0.2">
      <c r="A55" s="1311"/>
      <c r="B55" s="1311"/>
      <c r="C55" s="1311"/>
      <c r="D55" s="1311"/>
      <c r="E55" s="1311"/>
      <c r="F55" s="1311"/>
      <c r="G55" s="1311"/>
      <c r="H55" s="1311"/>
      <c r="I55" s="418"/>
    </row>
    <row r="56" spans="1:9" ht="14.25" x14ac:dyDescent="0.2">
      <c r="A56" s="79" t="s">
        <v>392</v>
      </c>
      <c r="B56" s="358"/>
      <c r="C56" s="358"/>
      <c r="D56" s="358"/>
      <c r="E56" s="358"/>
      <c r="F56" s="358"/>
      <c r="G56" s="358"/>
      <c r="H56" s="358"/>
      <c r="I56" s="358"/>
    </row>
    <row r="57" spans="1:9" x14ac:dyDescent="0.2">
      <c r="A57" s="358"/>
      <c r="B57" s="358"/>
      <c r="C57" s="358"/>
      <c r="D57" s="358"/>
      <c r="E57" s="1296" t="s">
        <v>393</v>
      </c>
      <c r="F57" s="1296"/>
      <c r="G57" s="1296"/>
      <c r="H57" s="1296"/>
      <c r="I57" s="1296"/>
    </row>
    <row r="58" spans="1:9" ht="64.5" thickBot="1" x14ac:dyDescent="0.25">
      <c r="A58" s="419" t="s">
        <v>394</v>
      </c>
      <c r="B58" s="420" t="s">
        <v>395</v>
      </c>
      <c r="C58" s="1297" t="s">
        <v>396</v>
      </c>
      <c r="D58" s="1298"/>
      <c r="E58" s="421" t="s">
        <v>368</v>
      </c>
      <c r="F58" s="421" t="s">
        <v>369</v>
      </c>
      <c r="G58" s="421" t="s">
        <v>397</v>
      </c>
      <c r="H58" s="421" t="s">
        <v>398</v>
      </c>
      <c r="I58" s="421" t="s">
        <v>399</v>
      </c>
    </row>
    <row r="59" spans="1:9" ht="13.5" thickBot="1" x14ac:dyDescent="0.25">
      <c r="A59" s="422" t="s">
        <v>400</v>
      </c>
      <c r="B59" s="423"/>
      <c r="C59" s="424" t="s">
        <v>401</v>
      </c>
      <c r="D59" s="425" t="s">
        <v>402</v>
      </c>
      <c r="E59" s="426"/>
      <c r="F59" s="426"/>
      <c r="G59" s="426"/>
      <c r="H59" s="426"/>
      <c r="I59" s="426"/>
    </row>
    <row r="60" spans="1:9" ht="13.5" thickBot="1" x14ac:dyDescent="0.25">
      <c r="A60" s="422" t="s">
        <v>403</v>
      </c>
      <c r="B60" s="423"/>
      <c r="C60" s="424" t="s">
        <v>401</v>
      </c>
      <c r="D60" s="425" t="s">
        <v>402</v>
      </c>
      <c r="E60" s="426"/>
      <c r="F60" s="426"/>
      <c r="G60" s="426"/>
      <c r="H60" s="426"/>
      <c r="I60" s="426"/>
    </row>
    <row r="61" spans="1:9" ht="13.5" thickBot="1" x14ac:dyDescent="0.25">
      <c r="A61" s="422" t="s">
        <v>404</v>
      </c>
      <c r="B61" s="423"/>
      <c r="C61" s="424" t="s">
        <v>401</v>
      </c>
      <c r="D61" s="425" t="s">
        <v>402</v>
      </c>
      <c r="E61" s="426"/>
      <c r="F61" s="426"/>
      <c r="G61" s="426"/>
      <c r="H61" s="426"/>
      <c r="I61" s="426"/>
    </row>
    <row r="62" spans="1:9" ht="13.5" thickBot="1" x14ac:dyDescent="0.25">
      <c r="A62" s="422" t="s">
        <v>405</v>
      </c>
      <c r="B62" s="423"/>
      <c r="C62" s="424" t="s">
        <v>401</v>
      </c>
      <c r="D62" s="425" t="s">
        <v>402</v>
      </c>
      <c r="E62" s="426"/>
      <c r="F62" s="426"/>
      <c r="G62" s="426"/>
      <c r="H62" s="426"/>
      <c r="I62" s="426"/>
    </row>
    <row r="63" spans="1:9" ht="13.5" thickBot="1" x14ac:dyDescent="0.25">
      <c r="A63" s="422" t="s">
        <v>406</v>
      </c>
      <c r="B63" s="423"/>
      <c r="C63" s="424" t="s">
        <v>401</v>
      </c>
      <c r="D63" s="425" t="s">
        <v>402</v>
      </c>
      <c r="E63" s="426"/>
      <c r="F63" s="426"/>
      <c r="G63" s="426"/>
      <c r="H63" s="426"/>
      <c r="I63" s="426"/>
    </row>
    <row r="64" spans="1:9" ht="13.5" thickBot="1" x14ac:dyDescent="0.25">
      <c r="A64" s="422" t="s">
        <v>407</v>
      </c>
      <c r="B64" s="423"/>
      <c r="C64" s="424" t="s">
        <v>401</v>
      </c>
      <c r="D64" s="425" t="s">
        <v>402</v>
      </c>
      <c r="E64" s="426"/>
      <c r="F64" s="426"/>
      <c r="G64" s="426"/>
      <c r="H64" s="426"/>
      <c r="I64" s="426"/>
    </row>
    <row r="65" spans="1:9" ht="13.5" thickBot="1" x14ac:dyDescent="0.25">
      <c r="A65" s="422" t="s">
        <v>408</v>
      </c>
      <c r="B65" s="423"/>
      <c r="C65" s="424" t="s">
        <v>401</v>
      </c>
      <c r="D65" s="425" t="s">
        <v>402</v>
      </c>
      <c r="E65" s="426"/>
      <c r="F65" s="426"/>
      <c r="G65" s="426"/>
      <c r="H65" s="426"/>
      <c r="I65" s="426"/>
    </row>
    <row r="66" spans="1:9" ht="13.5" thickBot="1" x14ac:dyDescent="0.25">
      <c r="A66" s="422" t="s">
        <v>409</v>
      </c>
      <c r="B66" s="423"/>
      <c r="C66" s="424" t="s">
        <v>401</v>
      </c>
      <c r="D66" s="425" t="s">
        <v>402</v>
      </c>
      <c r="E66" s="426"/>
      <c r="F66" s="426"/>
      <c r="G66" s="426"/>
      <c r="H66" s="426"/>
      <c r="I66" s="426"/>
    </row>
    <row r="67" spans="1:9" ht="13.5" thickBot="1" x14ac:dyDescent="0.25">
      <c r="A67" s="422" t="s">
        <v>668</v>
      </c>
      <c r="B67" s="423"/>
      <c r="C67" s="424" t="s">
        <v>401</v>
      </c>
      <c r="D67" s="425" t="s">
        <v>402</v>
      </c>
      <c r="E67" s="426"/>
      <c r="F67" s="426"/>
      <c r="G67" s="426"/>
      <c r="H67" s="426"/>
      <c r="I67" s="426"/>
    </row>
    <row r="68" spans="1:9" ht="13.5" thickBot="1" x14ac:dyDescent="0.25">
      <c r="A68" s="423"/>
      <c r="B68" s="423"/>
      <c r="C68" s="424" t="s">
        <v>401</v>
      </c>
      <c r="D68" s="425" t="s">
        <v>402</v>
      </c>
      <c r="E68" s="426"/>
      <c r="F68" s="426"/>
      <c r="G68" s="426"/>
      <c r="H68" s="426"/>
      <c r="I68" s="426"/>
    </row>
    <row r="69" spans="1:9" x14ac:dyDescent="0.2">
      <c r="A69" s="1301" t="s">
        <v>410</v>
      </c>
      <c r="B69" s="1302"/>
      <c r="C69" s="1302"/>
      <c r="D69" s="1303"/>
      <c r="E69" s="427">
        <f>SUM(E59:E68)</f>
        <v>0</v>
      </c>
      <c r="F69" s="427">
        <f>SUM(F59:F68)</f>
        <v>0</v>
      </c>
      <c r="G69" s="427">
        <f>SUM(G59:G68)</f>
        <v>0</v>
      </c>
      <c r="H69" s="427">
        <f>SUM(H59:H68)</f>
        <v>0</v>
      </c>
      <c r="I69" s="427">
        <f>SUM(I59:I68)</f>
        <v>0</v>
      </c>
    </row>
    <row r="71" spans="1:9" ht="12.75" customHeight="1" x14ac:dyDescent="0.2">
      <c r="A71" s="358"/>
      <c r="B71" s="358"/>
      <c r="C71" s="358"/>
      <c r="D71" s="358"/>
      <c r="E71" s="358"/>
      <c r="F71" s="358"/>
      <c r="G71" s="358"/>
      <c r="H71" s="358"/>
      <c r="I71" s="358"/>
    </row>
    <row r="72" spans="1:9" ht="14.25" x14ac:dyDescent="0.2">
      <c r="A72" s="79" t="s">
        <v>411</v>
      </c>
      <c r="B72" s="358"/>
      <c r="C72" s="358"/>
      <c r="D72" s="358"/>
      <c r="E72" s="358"/>
      <c r="F72" s="358"/>
      <c r="G72" s="358"/>
      <c r="H72" s="358"/>
      <c r="I72" s="358"/>
    </row>
    <row r="73" spans="1:9" ht="14.25" x14ac:dyDescent="0.2">
      <c r="A73" s="428"/>
      <c r="B73" s="77" t="s">
        <v>660</v>
      </c>
      <c r="C73" s="358"/>
      <c r="D73" s="358"/>
      <c r="E73" s="358"/>
      <c r="F73" s="358"/>
      <c r="G73" s="358"/>
      <c r="H73" s="358"/>
      <c r="I73" s="358"/>
    </row>
    <row r="74" spans="1:9" ht="14.25" x14ac:dyDescent="0.2">
      <c r="A74" s="1299" t="s">
        <v>412</v>
      </c>
      <c r="B74" s="1299"/>
      <c r="C74" s="1299"/>
      <c r="D74" s="1299"/>
      <c r="E74" s="1299"/>
      <c r="F74" s="1299"/>
      <c r="G74" s="1299"/>
      <c r="H74" s="1299"/>
      <c r="I74" s="1299"/>
    </row>
    <row r="75" spans="1:9" ht="14.25" customHeight="1" x14ac:dyDescent="0.2">
      <c r="A75" s="428"/>
      <c r="B75" s="429" t="s">
        <v>413</v>
      </c>
      <c r="C75" s="340"/>
      <c r="D75" s="340"/>
      <c r="E75" s="340"/>
      <c r="F75" s="340"/>
      <c r="G75" s="340"/>
      <c r="H75" s="340"/>
      <c r="I75" s="340"/>
    </row>
    <row r="76" spans="1:9" ht="14.25" x14ac:dyDescent="0.2">
      <c r="A76" s="428"/>
      <c r="B76" s="77" t="s">
        <v>414</v>
      </c>
      <c r="C76" s="358"/>
      <c r="D76" s="358"/>
      <c r="E76" s="358"/>
      <c r="F76" s="358"/>
      <c r="G76" s="358"/>
      <c r="H76" s="358"/>
      <c r="I76" s="358"/>
    </row>
    <row r="77" spans="1:9" ht="14.25" x14ac:dyDescent="0.2">
      <c r="A77" s="428"/>
      <c r="B77" s="77" t="s">
        <v>415</v>
      </c>
      <c r="C77" s="358"/>
      <c r="D77" s="358"/>
      <c r="E77" s="358"/>
      <c r="F77" s="358"/>
      <c r="G77" s="358"/>
      <c r="H77" s="358"/>
      <c r="I77" s="358"/>
    </row>
    <row r="78" spans="1:9" ht="14.25" x14ac:dyDescent="0.2">
      <c r="A78" s="428"/>
      <c r="B78" s="77" t="s">
        <v>416</v>
      </c>
      <c r="C78" s="358"/>
      <c r="D78" s="358"/>
      <c r="E78" s="358"/>
      <c r="F78" s="358"/>
      <c r="G78" s="358"/>
      <c r="H78" s="358"/>
      <c r="I78" s="358"/>
    </row>
    <row r="79" spans="1:9" ht="14.25" x14ac:dyDescent="0.2">
      <c r="A79" s="428"/>
      <c r="B79" s="77" t="s">
        <v>417</v>
      </c>
      <c r="C79" s="358"/>
      <c r="D79" s="358"/>
      <c r="E79" s="358"/>
      <c r="F79" s="358"/>
      <c r="G79" s="358"/>
      <c r="H79" s="358"/>
      <c r="I79" s="358"/>
    </row>
    <row r="80" spans="1:9" ht="14.25" x14ac:dyDescent="0.2">
      <c r="A80" s="428"/>
      <c r="B80" s="77" t="s">
        <v>418</v>
      </c>
      <c r="C80" s="358"/>
      <c r="D80" s="358"/>
      <c r="E80" s="358"/>
      <c r="F80" s="358"/>
      <c r="G80" s="358"/>
      <c r="H80" s="358"/>
      <c r="I80" s="358"/>
    </row>
    <row r="81" spans="1:9" ht="14.25" x14ac:dyDescent="0.2">
      <c r="A81" s="428"/>
      <c r="B81" s="77" t="s">
        <v>575</v>
      </c>
      <c r="C81" s="358"/>
      <c r="D81" s="358"/>
      <c r="E81" s="358"/>
      <c r="F81" s="358"/>
      <c r="G81" s="358"/>
      <c r="H81" s="358"/>
      <c r="I81" s="358"/>
    </row>
    <row r="82" spans="1:9" x14ac:dyDescent="0.2">
      <c r="A82" s="358"/>
      <c r="B82" s="358"/>
      <c r="C82" s="358"/>
      <c r="D82" s="358"/>
      <c r="E82" s="358"/>
      <c r="F82" s="358"/>
      <c r="G82" s="358"/>
      <c r="H82" s="358"/>
      <c r="I82" s="358"/>
    </row>
    <row r="83" spans="1:9" ht="14.25" x14ac:dyDescent="0.2">
      <c r="A83" s="1300" t="s">
        <v>419</v>
      </c>
      <c r="B83" s="1300"/>
      <c r="C83" s="1300"/>
      <c r="D83" s="1300"/>
      <c r="E83" s="1300"/>
      <c r="F83" s="1300"/>
      <c r="G83" s="1300"/>
      <c r="H83" s="1300"/>
      <c r="I83" s="1300"/>
    </row>
    <row r="84" spans="1:9" ht="14.25" customHeight="1" x14ac:dyDescent="0.2">
      <c r="A84" s="430"/>
      <c r="B84" s="648" t="s">
        <v>420</v>
      </c>
      <c r="C84" s="648"/>
      <c r="D84" s="648"/>
      <c r="E84" s="648"/>
      <c r="F84" s="648"/>
      <c r="G84" s="648"/>
      <c r="H84" s="648"/>
      <c r="I84" s="431"/>
    </row>
    <row r="85" spans="1:9" ht="15" thickBot="1" x14ac:dyDescent="0.25">
      <c r="A85" s="430"/>
      <c r="B85" s="1259"/>
      <c r="C85" s="1259"/>
      <c r="D85" s="1259"/>
      <c r="E85" s="1259"/>
      <c r="F85" s="1259"/>
      <c r="G85" s="1259"/>
      <c r="H85" s="1259"/>
      <c r="I85" s="431"/>
    </row>
    <row r="86" spans="1:9" ht="13.5" thickBot="1" x14ac:dyDescent="0.25">
      <c r="A86" s="358"/>
      <c r="B86" s="358"/>
      <c r="C86" s="358"/>
      <c r="D86" s="358"/>
      <c r="E86" s="358"/>
      <c r="F86" s="358"/>
      <c r="G86" s="358"/>
      <c r="H86" s="358"/>
      <c r="I86" s="358"/>
    </row>
    <row r="87" spans="1:9" ht="14.25" thickTop="1" thickBot="1" x14ac:dyDescent="0.25">
      <c r="A87" s="1294"/>
      <c r="B87" s="1295"/>
      <c r="C87" s="1295"/>
      <c r="D87" s="1295"/>
      <c r="E87" s="432" t="s">
        <v>421</v>
      </c>
      <c r="F87" s="432" t="s">
        <v>422</v>
      </c>
      <c r="G87" s="432" t="s">
        <v>423</v>
      </c>
      <c r="H87" s="432" t="s">
        <v>424</v>
      </c>
      <c r="I87" s="433" t="s">
        <v>425</v>
      </c>
    </row>
    <row r="88" spans="1:9" x14ac:dyDescent="0.2">
      <c r="A88" s="1290" t="s">
        <v>613</v>
      </c>
      <c r="B88" s="1291"/>
      <c r="C88" s="1291"/>
      <c r="D88" s="1291"/>
      <c r="E88" s="434"/>
      <c r="F88" s="434"/>
      <c r="G88" s="434"/>
      <c r="H88" s="434"/>
      <c r="I88" s="435"/>
    </row>
    <row r="89" spans="1:9" ht="13.5" thickBot="1" x14ac:dyDescent="0.25">
      <c r="A89" s="1286" t="s">
        <v>426</v>
      </c>
      <c r="B89" s="1287"/>
      <c r="C89" s="1287"/>
      <c r="D89" s="1287"/>
      <c r="E89" s="436">
        <f>E69</f>
        <v>0</v>
      </c>
      <c r="F89" s="436">
        <f>F69</f>
        <v>0</v>
      </c>
      <c r="G89" s="436">
        <f>G69</f>
        <v>0</v>
      </c>
      <c r="H89" s="436">
        <f>H69</f>
        <v>0</v>
      </c>
      <c r="I89" s="437">
        <f>I69</f>
        <v>0</v>
      </c>
    </row>
    <row r="90" spans="1:9" ht="13.5" thickBot="1" x14ac:dyDescent="0.25">
      <c r="A90" s="1288" t="s">
        <v>427</v>
      </c>
      <c r="B90" s="1289"/>
      <c r="C90" s="1289"/>
      <c r="D90" s="1289"/>
      <c r="E90" s="438">
        <f>E88-E89</f>
        <v>0</v>
      </c>
      <c r="F90" s="438">
        <f>F88-F89</f>
        <v>0</v>
      </c>
      <c r="G90" s="438">
        <f>G88-G89</f>
        <v>0</v>
      </c>
      <c r="H90" s="438">
        <f>H88-H89</f>
        <v>0</v>
      </c>
      <c r="I90" s="438">
        <f>I88-I89</f>
        <v>0</v>
      </c>
    </row>
    <row r="91" spans="1:9" x14ac:dyDescent="0.2">
      <c r="A91" s="1290" t="s">
        <v>614</v>
      </c>
      <c r="B91" s="1291"/>
      <c r="C91" s="1291"/>
      <c r="D91" s="1291"/>
      <c r="E91" s="434"/>
      <c r="F91" s="434"/>
      <c r="G91" s="434"/>
      <c r="H91" s="434"/>
      <c r="I91" s="435"/>
    </row>
    <row r="92" spans="1:9" ht="13.5" thickBot="1" x14ac:dyDescent="0.25">
      <c r="A92" s="1286" t="s">
        <v>426</v>
      </c>
      <c r="B92" s="1287"/>
      <c r="C92" s="1287"/>
      <c r="D92" s="1287"/>
      <c r="E92" s="436">
        <f>E69</f>
        <v>0</v>
      </c>
      <c r="F92" s="436">
        <f>F69</f>
        <v>0</v>
      </c>
      <c r="G92" s="436">
        <f>G69</f>
        <v>0</v>
      </c>
      <c r="H92" s="436">
        <f>H69</f>
        <v>0</v>
      </c>
      <c r="I92" s="437">
        <f>I69</f>
        <v>0</v>
      </c>
    </row>
    <row r="93" spans="1:9" ht="13.5" thickBot="1" x14ac:dyDescent="0.25">
      <c r="A93" s="1288" t="s">
        <v>427</v>
      </c>
      <c r="B93" s="1289"/>
      <c r="C93" s="1289"/>
      <c r="D93" s="1289"/>
      <c r="E93" s="438">
        <f>E91-E92</f>
        <v>0</v>
      </c>
      <c r="F93" s="438">
        <f>F91-F92</f>
        <v>0</v>
      </c>
      <c r="G93" s="438">
        <f>G91-G92</f>
        <v>0</v>
      </c>
      <c r="H93" s="438">
        <f>H91-H92</f>
        <v>0</v>
      </c>
      <c r="I93" s="438">
        <f>I91-I92</f>
        <v>0</v>
      </c>
    </row>
    <row r="94" spans="1:9" x14ac:dyDescent="0.2">
      <c r="A94" s="1290" t="s">
        <v>615</v>
      </c>
      <c r="B94" s="1291"/>
      <c r="C94" s="1291"/>
      <c r="D94" s="1291"/>
      <c r="E94" s="434"/>
      <c r="F94" s="434"/>
      <c r="G94" s="434"/>
      <c r="H94" s="434"/>
      <c r="I94" s="435"/>
    </row>
    <row r="95" spans="1:9" ht="13.5" thickBot="1" x14ac:dyDescent="0.25">
      <c r="A95" s="1286" t="s">
        <v>426</v>
      </c>
      <c r="B95" s="1287"/>
      <c r="C95" s="1287"/>
      <c r="D95" s="1287"/>
      <c r="E95" s="436">
        <f>E69</f>
        <v>0</v>
      </c>
      <c r="F95" s="436">
        <f>F69</f>
        <v>0</v>
      </c>
      <c r="G95" s="436">
        <f>G69</f>
        <v>0</v>
      </c>
      <c r="H95" s="436">
        <f>H69</f>
        <v>0</v>
      </c>
      <c r="I95" s="437">
        <f>I69</f>
        <v>0</v>
      </c>
    </row>
    <row r="96" spans="1:9" ht="13.5" thickBot="1" x14ac:dyDescent="0.25">
      <c r="A96" s="1288" t="s">
        <v>427</v>
      </c>
      <c r="B96" s="1289"/>
      <c r="C96" s="1289"/>
      <c r="D96" s="1289"/>
      <c r="E96" s="438">
        <f>E94-E95</f>
        <v>0</v>
      </c>
      <c r="F96" s="438">
        <f>F94-F95</f>
        <v>0</v>
      </c>
      <c r="G96" s="438">
        <f>G94-G95</f>
        <v>0</v>
      </c>
      <c r="H96" s="438">
        <f>H94-H95</f>
        <v>0</v>
      </c>
      <c r="I96" s="438">
        <f>I94-I95</f>
        <v>0</v>
      </c>
    </row>
    <row r="97" spans="1:9" x14ac:dyDescent="0.2">
      <c r="A97" s="1290" t="s">
        <v>616</v>
      </c>
      <c r="B97" s="1291"/>
      <c r="C97" s="1291"/>
      <c r="D97" s="1291"/>
      <c r="E97" s="434"/>
      <c r="F97" s="434"/>
      <c r="G97" s="434"/>
      <c r="H97" s="434"/>
      <c r="I97" s="435"/>
    </row>
    <row r="98" spans="1:9" ht="13.5" thickBot="1" x14ac:dyDescent="0.25">
      <c r="A98" s="1286" t="s">
        <v>426</v>
      </c>
      <c r="B98" s="1287"/>
      <c r="C98" s="1287"/>
      <c r="D98" s="1287"/>
      <c r="E98" s="436">
        <f>E69</f>
        <v>0</v>
      </c>
      <c r="F98" s="436">
        <f>F69</f>
        <v>0</v>
      </c>
      <c r="G98" s="436">
        <f>G69</f>
        <v>0</v>
      </c>
      <c r="H98" s="436">
        <f>H69</f>
        <v>0</v>
      </c>
      <c r="I98" s="437">
        <f>I69</f>
        <v>0</v>
      </c>
    </row>
    <row r="99" spans="1:9" ht="13.5" thickBot="1" x14ac:dyDescent="0.25">
      <c r="A99" s="1288" t="s">
        <v>427</v>
      </c>
      <c r="B99" s="1289"/>
      <c r="C99" s="1289"/>
      <c r="D99" s="1289"/>
      <c r="E99" s="438">
        <f>E97-E98</f>
        <v>0</v>
      </c>
      <c r="F99" s="438">
        <f>F97-F98</f>
        <v>0</v>
      </c>
      <c r="G99" s="438">
        <f>G97-G98</f>
        <v>0</v>
      </c>
      <c r="H99" s="438">
        <f>H97-H98</f>
        <v>0</v>
      </c>
      <c r="I99" s="438">
        <f>I97-I98</f>
        <v>0</v>
      </c>
    </row>
    <row r="100" spans="1:9" x14ac:dyDescent="0.2">
      <c r="A100" s="1290" t="s">
        <v>617</v>
      </c>
      <c r="B100" s="1291"/>
      <c r="C100" s="1291"/>
      <c r="D100" s="1291"/>
      <c r="E100" s="434"/>
      <c r="F100" s="434"/>
      <c r="G100" s="434"/>
      <c r="H100" s="434"/>
      <c r="I100" s="435"/>
    </row>
    <row r="101" spans="1:9" ht="13.5" thickBot="1" x14ac:dyDescent="0.25">
      <c r="A101" s="1286" t="s">
        <v>426</v>
      </c>
      <c r="B101" s="1287"/>
      <c r="C101" s="1287"/>
      <c r="D101" s="1287"/>
      <c r="E101" s="436">
        <f>E73</f>
        <v>0</v>
      </c>
      <c r="F101" s="436">
        <f>F69</f>
        <v>0</v>
      </c>
      <c r="G101" s="436">
        <f>G69</f>
        <v>0</v>
      </c>
      <c r="H101" s="436">
        <f>H69</f>
        <v>0</v>
      </c>
      <c r="I101" s="437">
        <f>I69</f>
        <v>0</v>
      </c>
    </row>
    <row r="102" spans="1:9" ht="13.5" thickBot="1" x14ac:dyDescent="0.25">
      <c r="A102" s="1288" t="s">
        <v>427</v>
      </c>
      <c r="B102" s="1289"/>
      <c r="C102" s="1289"/>
      <c r="D102" s="1289"/>
      <c r="E102" s="438">
        <f>E100-E101</f>
        <v>0</v>
      </c>
      <c r="F102" s="438">
        <f>F100-F101</f>
        <v>0</v>
      </c>
      <c r="G102" s="438">
        <f>G100-G101</f>
        <v>0</v>
      </c>
      <c r="H102" s="438">
        <f>H100-H101</f>
        <v>0</v>
      </c>
      <c r="I102" s="438">
        <f>I100-I101</f>
        <v>0</v>
      </c>
    </row>
    <row r="103" spans="1:9" x14ac:dyDescent="0.2">
      <c r="A103" s="528"/>
      <c r="B103" s="528"/>
      <c r="C103" s="528"/>
      <c r="D103" s="528"/>
      <c r="E103" s="436"/>
      <c r="F103" s="436"/>
      <c r="G103" s="436"/>
      <c r="H103" s="436"/>
      <c r="I103" s="436"/>
    </row>
    <row r="104" spans="1:9" x14ac:dyDescent="0.2">
      <c r="A104" s="580"/>
      <c r="B104" s="580"/>
      <c r="C104" s="580"/>
      <c r="D104" s="580"/>
      <c r="E104" s="436"/>
      <c r="F104" s="436"/>
      <c r="G104" s="436"/>
      <c r="H104" s="436"/>
      <c r="I104" s="436"/>
    </row>
    <row r="105" spans="1:9" x14ac:dyDescent="0.2">
      <c r="A105" s="580"/>
      <c r="B105" s="580"/>
      <c r="C105" s="580"/>
      <c r="D105" s="580"/>
      <c r="E105" s="436"/>
      <c r="F105" s="436"/>
      <c r="G105" s="436"/>
      <c r="H105" s="436"/>
      <c r="I105" s="436"/>
    </row>
    <row r="106" spans="1:9" x14ac:dyDescent="0.2">
      <c r="A106" s="580"/>
      <c r="B106" s="580"/>
      <c r="C106" s="580"/>
      <c r="D106" s="580"/>
      <c r="E106" s="436"/>
      <c r="F106" s="436"/>
      <c r="G106" s="436"/>
      <c r="H106" s="436"/>
      <c r="I106" s="436"/>
    </row>
    <row r="107" spans="1:9" x14ac:dyDescent="0.2">
      <c r="A107" s="638"/>
      <c r="B107" s="580"/>
      <c r="C107" s="580"/>
      <c r="D107" s="580"/>
      <c r="E107" s="436"/>
      <c r="F107" s="436"/>
      <c r="G107" s="436"/>
      <c r="H107" s="436"/>
      <c r="I107" s="436"/>
    </row>
    <row r="108" spans="1:9" x14ac:dyDescent="0.2">
      <c r="A108" s="580"/>
      <c r="B108" s="580"/>
      <c r="C108" s="580"/>
      <c r="D108" s="580"/>
      <c r="E108" s="436"/>
      <c r="F108" s="436"/>
      <c r="G108" s="436"/>
      <c r="H108" s="436"/>
      <c r="I108" s="436"/>
    </row>
    <row r="109" spans="1:9" x14ac:dyDescent="0.2">
      <c r="A109" s="580"/>
      <c r="B109" s="580"/>
      <c r="C109" s="580"/>
      <c r="D109" s="580"/>
      <c r="E109" s="436"/>
      <c r="F109" s="436"/>
      <c r="G109" s="436"/>
      <c r="H109" s="436"/>
      <c r="I109" s="436"/>
    </row>
    <row r="110" spans="1:9" x14ac:dyDescent="0.2">
      <c r="A110" s="580"/>
      <c r="B110" s="580"/>
      <c r="C110" s="580"/>
      <c r="D110" s="580"/>
      <c r="E110" s="436"/>
      <c r="F110" s="436"/>
      <c r="G110" s="436"/>
      <c r="H110" s="436"/>
      <c r="I110" s="436"/>
    </row>
    <row r="111" spans="1:9" x14ac:dyDescent="0.2">
      <c r="A111" s="580"/>
      <c r="B111" s="580"/>
      <c r="C111" s="580"/>
      <c r="D111" s="580"/>
      <c r="E111" s="436"/>
      <c r="F111" s="436"/>
      <c r="G111" s="436"/>
      <c r="H111" s="436"/>
      <c r="I111" s="436"/>
    </row>
    <row r="112" spans="1:9" x14ac:dyDescent="0.2">
      <c r="A112" s="580"/>
      <c r="B112" s="580"/>
      <c r="C112" s="580"/>
      <c r="D112" s="580"/>
      <c r="E112" s="436"/>
      <c r="F112" s="436"/>
      <c r="G112" s="436"/>
      <c r="H112" s="436"/>
      <c r="I112" s="436"/>
    </row>
    <row r="113" spans="1:9" x14ac:dyDescent="0.2">
      <c r="A113" s="580"/>
      <c r="B113" s="580"/>
      <c r="C113" s="580"/>
      <c r="D113" s="580"/>
      <c r="E113" s="436"/>
      <c r="F113" s="436"/>
      <c r="G113" s="436"/>
      <c r="H113" s="436"/>
      <c r="I113" s="436"/>
    </row>
    <row r="114" spans="1:9" ht="14.25" x14ac:dyDescent="0.2">
      <c r="A114" s="79" t="s">
        <v>428</v>
      </c>
      <c r="B114" s="358"/>
      <c r="C114" s="358"/>
      <c r="D114" s="358"/>
      <c r="E114" s="358"/>
      <c r="F114" s="358"/>
      <c r="G114" s="358"/>
      <c r="H114" s="358"/>
      <c r="I114" s="358"/>
    </row>
    <row r="115" spans="1:9" x14ac:dyDescent="0.2">
      <c r="A115" s="439"/>
      <c r="B115" s="358"/>
      <c r="C115" s="358"/>
      <c r="D115" s="358"/>
      <c r="E115" s="358"/>
      <c r="F115" s="358"/>
      <c r="G115" s="358"/>
      <c r="H115" s="358"/>
      <c r="I115" s="358"/>
    </row>
    <row r="116" spans="1:9" x14ac:dyDescent="0.2">
      <c r="A116" s="358"/>
      <c r="B116" s="358"/>
      <c r="C116" s="1292" t="s">
        <v>429</v>
      </c>
      <c r="D116" s="1292"/>
      <c r="E116" s="1293"/>
      <c r="F116" s="440">
        <f>H10</f>
        <v>0</v>
      </c>
      <c r="G116" s="358"/>
      <c r="H116" s="358"/>
      <c r="I116" s="358"/>
    </row>
    <row r="117" spans="1:9" ht="13.5" thickBot="1" x14ac:dyDescent="0.25">
      <c r="A117" s="443"/>
      <c r="B117" s="443"/>
      <c r="C117" s="443"/>
      <c r="D117" s="443"/>
      <c r="E117" s="443"/>
      <c r="F117" s="443"/>
      <c r="G117" s="443"/>
      <c r="H117" s="443"/>
      <c r="I117" s="441"/>
    </row>
    <row r="118" spans="1:9" ht="39.75" thickTop="1" thickBot="1" x14ac:dyDescent="0.25">
      <c r="A118" s="444"/>
      <c r="B118" s="445" t="s">
        <v>671</v>
      </c>
      <c r="C118" s="445" t="s">
        <v>430</v>
      </c>
      <c r="D118" s="445" t="s">
        <v>431</v>
      </c>
      <c r="E118" s="445" t="s">
        <v>432</v>
      </c>
      <c r="F118" s="446"/>
      <c r="G118" s="447" t="s">
        <v>433</v>
      </c>
      <c r="H118" s="448"/>
      <c r="I118" s="443"/>
    </row>
    <row r="119" spans="1:9" ht="13.5" thickBot="1" x14ac:dyDescent="0.25">
      <c r="A119" s="449"/>
      <c r="B119" s="451">
        <v>0</v>
      </c>
      <c r="C119" s="450"/>
      <c r="D119" s="451"/>
      <c r="E119" s="426"/>
      <c r="F119" s="436"/>
      <c r="G119" s="565">
        <f>D119*E119</f>
        <v>0</v>
      </c>
      <c r="H119" s="452"/>
      <c r="I119" s="453" t="s">
        <v>434</v>
      </c>
    </row>
    <row r="120" spans="1:9" ht="13.5" thickBot="1" x14ac:dyDescent="0.25">
      <c r="A120" s="449"/>
      <c r="B120" s="451">
        <v>1</v>
      </c>
      <c r="C120" s="450"/>
      <c r="D120" s="451"/>
      <c r="E120" s="426"/>
      <c r="F120" s="436"/>
      <c r="G120" s="564">
        <f>D120*E120</f>
        <v>0</v>
      </c>
      <c r="H120" s="452"/>
      <c r="I120" s="453" t="s">
        <v>435</v>
      </c>
    </row>
    <row r="121" spans="1:9" ht="13.5" thickBot="1" x14ac:dyDescent="0.25">
      <c r="A121" s="449"/>
      <c r="B121" s="451">
        <v>2</v>
      </c>
      <c r="C121" s="450"/>
      <c r="D121" s="451"/>
      <c r="E121" s="426"/>
      <c r="F121" s="436"/>
      <c r="G121" s="564">
        <f>D121*E121</f>
        <v>0</v>
      </c>
      <c r="H121" s="452"/>
      <c r="I121" s="453" t="s">
        <v>436</v>
      </c>
    </row>
    <row r="122" spans="1:9" ht="13.5" thickBot="1" x14ac:dyDescent="0.25">
      <c r="A122" s="449"/>
      <c r="B122" s="451">
        <v>3</v>
      </c>
      <c r="C122" s="450"/>
      <c r="D122" s="451"/>
      <c r="E122" s="426"/>
      <c r="F122" s="436"/>
      <c r="G122" s="564">
        <f>D122*E122</f>
        <v>0</v>
      </c>
      <c r="H122" s="452"/>
      <c r="I122" s="453" t="s">
        <v>437</v>
      </c>
    </row>
    <row r="123" spans="1:9" ht="13.5" thickBot="1" x14ac:dyDescent="0.25">
      <c r="A123" s="449"/>
      <c r="B123" s="451">
        <v>4</v>
      </c>
      <c r="C123" s="450"/>
      <c r="D123" s="451"/>
      <c r="E123" s="426"/>
      <c r="F123" s="436"/>
      <c r="G123" s="564">
        <f>D123*E123</f>
        <v>0</v>
      </c>
      <c r="H123" s="452"/>
      <c r="I123" s="453" t="s">
        <v>438</v>
      </c>
    </row>
    <row r="124" spans="1:9" ht="13.5" thickBot="1" x14ac:dyDescent="0.25">
      <c r="A124" s="449"/>
      <c r="B124" s="596" t="s">
        <v>148</v>
      </c>
      <c r="C124" s="597">
        <f>C119+C120+C121+C122+C123</f>
        <v>0</v>
      </c>
      <c r="D124" s="597">
        <f>D119+D120+D121+D122+D123</f>
        <v>0</v>
      </c>
      <c r="E124" s="598"/>
      <c r="F124" s="436"/>
      <c r="G124" s="460"/>
      <c r="H124" s="452"/>
      <c r="I124" s="358"/>
    </row>
    <row r="125" spans="1:9" x14ac:dyDescent="0.2">
      <c r="A125" s="449"/>
      <c r="B125" s="443"/>
      <c r="C125" s="443"/>
      <c r="D125" s="443"/>
      <c r="E125" s="443"/>
      <c r="F125" s="443"/>
      <c r="G125" s="454"/>
      <c r="H125" s="455"/>
      <c r="I125" s="358"/>
    </row>
    <row r="126" spans="1:9" x14ac:dyDescent="0.2">
      <c r="A126" s="449" t="s">
        <v>439</v>
      </c>
      <c r="B126" s="443"/>
      <c r="C126" s="366"/>
      <c r="D126" s="1274"/>
      <c r="E126" s="1274"/>
      <c r="F126" s="456"/>
      <c r="G126" s="457">
        <v>0</v>
      </c>
      <c r="H126" s="452"/>
      <c r="I126" s="358"/>
    </row>
    <row r="127" spans="1:9" x14ac:dyDescent="0.2">
      <c r="A127" s="449"/>
      <c r="B127" s="443"/>
      <c r="C127" s="443"/>
      <c r="D127" s="443"/>
      <c r="E127" s="443"/>
      <c r="F127" s="443"/>
      <c r="G127" s="436"/>
      <c r="H127" s="458"/>
      <c r="I127" s="358"/>
    </row>
    <row r="128" spans="1:9" x14ac:dyDescent="0.2">
      <c r="A128" s="449"/>
      <c r="B128" s="443"/>
      <c r="C128" s="443"/>
      <c r="D128" s="443" t="s">
        <v>440</v>
      </c>
      <c r="E128" s="443"/>
      <c r="F128" s="443"/>
      <c r="G128" s="459">
        <f>SUM(G119:G126)</f>
        <v>0</v>
      </c>
      <c r="H128" s="458"/>
      <c r="I128" s="358"/>
    </row>
    <row r="129" spans="1:9" x14ac:dyDescent="0.2">
      <c r="A129" s="449"/>
      <c r="B129" s="443"/>
      <c r="C129" s="443"/>
      <c r="D129" s="443"/>
      <c r="E129" s="443"/>
      <c r="F129" s="443"/>
      <c r="G129" s="460" t="s">
        <v>441</v>
      </c>
      <c r="H129" s="458"/>
      <c r="I129" s="443"/>
    </row>
    <row r="130" spans="1:9" x14ac:dyDescent="0.2">
      <c r="A130" s="449"/>
      <c r="B130" s="443"/>
      <c r="C130" s="443"/>
      <c r="D130" s="443" t="s">
        <v>442</v>
      </c>
      <c r="E130" s="443"/>
      <c r="F130" s="443"/>
      <c r="G130" s="459">
        <f>G128*12</f>
        <v>0</v>
      </c>
      <c r="H130" s="458"/>
      <c r="I130" s="358"/>
    </row>
    <row r="131" spans="1:9" ht="13.5" thickBot="1" x14ac:dyDescent="0.25">
      <c r="A131" s="461"/>
      <c r="B131" s="462"/>
      <c r="C131" s="462"/>
      <c r="D131" s="462"/>
      <c r="E131" s="462"/>
      <c r="F131" s="462"/>
      <c r="G131" s="462"/>
      <c r="H131" s="463"/>
      <c r="I131" s="358"/>
    </row>
    <row r="132" spans="1:9" ht="13.5" thickTop="1" x14ac:dyDescent="0.2">
      <c r="A132" s="358"/>
      <c r="B132" s="358"/>
      <c r="C132" s="358"/>
      <c r="D132" s="358"/>
      <c r="E132" s="358"/>
      <c r="F132" s="358"/>
      <c r="G132" s="358"/>
      <c r="H132" s="358"/>
      <c r="I132" s="358"/>
    </row>
    <row r="133" spans="1:9" x14ac:dyDescent="0.2">
      <c r="A133" s="358"/>
      <c r="B133" s="358"/>
      <c r="C133" s="439" t="s">
        <v>443</v>
      </c>
      <c r="D133" s="358"/>
      <c r="E133" s="358"/>
      <c r="F133" s="440">
        <f>H12</f>
        <v>0</v>
      </c>
      <c r="G133" s="358"/>
      <c r="H133" s="358"/>
      <c r="I133" s="358"/>
    </row>
    <row r="134" spans="1:9" ht="13.5" thickBot="1" x14ac:dyDescent="0.25">
      <c r="A134" s="358"/>
      <c r="B134" s="358"/>
      <c r="C134" s="358"/>
      <c r="D134" s="358"/>
      <c r="E134" s="358"/>
      <c r="F134" s="358"/>
      <c r="G134" s="358"/>
      <c r="H134" s="358"/>
      <c r="I134" s="358"/>
    </row>
    <row r="135" spans="1:9" ht="39.75" thickTop="1" thickBot="1" x14ac:dyDescent="0.25">
      <c r="A135" s="464"/>
      <c r="B135" s="445" t="s">
        <v>671</v>
      </c>
      <c r="C135" s="445" t="s">
        <v>430</v>
      </c>
      <c r="D135" s="445" t="s">
        <v>431</v>
      </c>
      <c r="E135" s="445" t="s">
        <v>432</v>
      </c>
      <c r="F135" s="446"/>
      <c r="G135" s="447" t="s">
        <v>433</v>
      </c>
      <c r="H135" s="448"/>
      <c r="I135" s="358"/>
    </row>
    <row r="136" spans="1:9" ht="13.5" thickBot="1" x14ac:dyDescent="0.25">
      <c r="A136" s="449"/>
      <c r="B136" s="451">
        <v>0</v>
      </c>
      <c r="C136" s="450"/>
      <c r="D136" s="451"/>
      <c r="E136" s="426"/>
      <c r="F136" s="436"/>
      <c r="G136" s="565">
        <f>D136*E136</f>
        <v>0</v>
      </c>
      <c r="H136" s="452"/>
      <c r="I136" s="358"/>
    </row>
    <row r="137" spans="1:9" ht="13.5" thickBot="1" x14ac:dyDescent="0.25">
      <c r="A137" s="449"/>
      <c r="B137" s="451">
        <v>1</v>
      </c>
      <c r="C137" s="450"/>
      <c r="D137" s="451"/>
      <c r="E137" s="426"/>
      <c r="F137" s="436"/>
      <c r="G137" s="564">
        <f>D137*E137</f>
        <v>0</v>
      </c>
      <c r="H137" s="452"/>
      <c r="I137" s="358"/>
    </row>
    <row r="138" spans="1:9" ht="13.5" thickBot="1" x14ac:dyDescent="0.25">
      <c r="A138" s="449"/>
      <c r="B138" s="451">
        <v>2</v>
      </c>
      <c r="C138" s="450"/>
      <c r="D138" s="451"/>
      <c r="E138" s="426"/>
      <c r="F138" s="436"/>
      <c r="G138" s="564">
        <f>D138*E138</f>
        <v>0</v>
      </c>
      <c r="H138" s="452"/>
      <c r="I138" s="358"/>
    </row>
    <row r="139" spans="1:9" ht="13.5" thickBot="1" x14ac:dyDescent="0.25">
      <c r="A139" s="449"/>
      <c r="B139" s="451">
        <v>3</v>
      </c>
      <c r="C139" s="450"/>
      <c r="D139" s="451"/>
      <c r="E139" s="426"/>
      <c r="F139" s="436"/>
      <c r="G139" s="564">
        <f>D139*E139</f>
        <v>0</v>
      </c>
      <c r="H139" s="452"/>
      <c r="I139" s="358"/>
    </row>
    <row r="140" spans="1:9" ht="13.5" thickBot="1" x14ac:dyDescent="0.25">
      <c r="A140" s="449"/>
      <c r="B140" s="451">
        <v>4</v>
      </c>
      <c r="C140" s="450"/>
      <c r="D140" s="451"/>
      <c r="E140" s="426"/>
      <c r="F140" s="436"/>
      <c r="G140" s="564">
        <f>D140*E140</f>
        <v>0</v>
      </c>
      <c r="H140" s="452"/>
      <c r="I140" s="358"/>
    </row>
    <row r="141" spans="1:9" ht="13.5" thickBot="1" x14ac:dyDescent="0.25">
      <c r="A141" s="449"/>
      <c r="B141" s="596" t="s">
        <v>148</v>
      </c>
      <c r="C141" s="597">
        <f>C136+C137+C138+C139+C140</f>
        <v>0</v>
      </c>
      <c r="D141" s="597">
        <f>D136+D137+D138+D139+D140</f>
        <v>0</v>
      </c>
      <c r="E141" s="598"/>
      <c r="F141" s="436"/>
      <c r="G141" s="460"/>
      <c r="H141" s="452"/>
      <c r="I141" s="358"/>
    </row>
    <row r="142" spans="1:9" x14ac:dyDescent="0.2">
      <c r="A142" s="449"/>
      <c r="B142" s="443"/>
      <c r="C142" s="443"/>
      <c r="D142" s="443"/>
      <c r="E142" s="443"/>
      <c r="F142" s="443"/>
      <c r="G142" s="454"/>
      <c r="H142" s="455"/>
      <c r="I142" s="358"/>
    </row>
    <row r="143" spans="1:9" x14ac:dyDescent="0.2">
      <c r="A143" s="449" t="s">
        <v>439</v>
      </c>
      <c r="B143" s="443"/>
      <c r="C143" s="366"/>
      <c r="D143" s="1274"/>
      <c r="E143" s="1274"/>
      <c r="F143" s="456"/>
      <c r="G143" s="457">
        <v>0</v>
      </c>
      <c r="H143" s="452"/>
      <c r="I143" s="358"/>
    </row>
    <row r="144" spans="1:9" x14ac:dyDescent="0.2">
      <c r="A144" s="449"/>
      <c r="B144" s="443"/>
      <c r="C144" s="443"/>
      <c r="D144" s="443"/>
      <c r="E144" s="443"/>
      <c r="F144" s="443"/>
      <c r="G144" s="436"/>
      <c r="H144" s="458"/>
      <c r="I144" s="358"/>
    </row>
    <row r="145" spans="1:9" x14ac:dyDescent="0.2">
      <c r="A145" s="449"/>
      <c r="B145" s="443"/>
      <c r="C145" s="443"/>
      <c r="D145" s="443" t="s">
        <v>440</v>
      </c>
      <c r="E145" s="443"/>
      <c r="F145" s="443"/>
      <c r="G145" s="459">
        <f>SUM(G136:G143)</f>
        <v>0</v>
      </c>
      <c r="H145" s="458"/>
      <c r="I145" s="443"/>
    </row>
    <row r="146" spans="1:9" x14ac:dyDescent="0.2">
      <c r="A146" s="449"/>
      <c r="B146" s="443"/>
      <c r="C146" s="443"/>
      <c r="D146" s="443"/>
      <c r="E146" s="411"/>
      <c r="F146" s="443"/>
      <c r="G146" s="460" t="s">
        <v>441</v>
      </c>
      <c r="H146" s="458"/>
      <c r="I146" s="358"/>
    </row>
    <row r="147" spans="1:9" x14ac:dyDescent="0.2">
      <c r="A147" s="449"/>
      <c r="B147" s="443"/>
      <c r="C147" s="443"/>
      <c r="D147" s="443" t="s">
        <v>442</v>
      </c>
      <c r="E147" s="443"/>
      <c r="F147" s="443"/>
      <c r="G147" s="459">
        <f>G145*12</f>
        <v>0</v>
      </c>
      <c r="H147" s="458"/>
      <c r="I147" s="358"/>
    </row>
    <row r="148" spans="1:9" ht="13.5" thickBot="1" x14ac:dyDescent="0.25">
      <c r="A148" s="461"/>
      <c r="B148" s="462"/>
      <c r="C148" s="462"/>
      <c r="D148" s="462"/>
      <c r="E148" s="462"/>
      <c r="F148" s="462"/>
      <c r="G148" s="462"/>
      <c r="H148" s="463"/>
      <c r="I148" s="358"/>
    </row>
    <row r="149" spans="1:9" ht="13.5" thickTop="1" x14ac:dyDescent="0.2">
      <c r="A149" s="358"/>
      <c r="B149" s="358"/>
      <c r="C149" s="358"/>
      <c r="D149" s="358"/>
      <c r="E149" s="358"/>
      <c r="F149" s="358"/>
      <c r="G149" s="358"/>
      <c r="H149" s="358"/>
      <c r="I149" s="358"/>
    </row>
    <row r="150" spans="1:9" x14ac:dyDescent="0.2">
      <c r="A150" s="358"/>
      <c r="B150" s="358"/>
      <c r="C150" s="439" t="s">
        <v>444</v>
      </c>
      <c r="D150" s="358"/>
      <c r="E150" s="358"/>
      <c r="F150" s="440">
        <f>H14</f>
        <v>0</v>
      </c>
      <c r="G150" s="358"/>
      <c r="H150" s="358"/>
      <c r="I150" s="358"/>
    </row>
    <row r="151" spans="1:9" ht="13.5" thickBot="1" x14ac:dyDescent="0.25">
      <c r="A151" s="358"/>
      <c r="B151" s="358"/>
      <c r="C151" s="358"/>
      <c r="D151" s="358"/>
      <c r="E151" s="358"/>
      <c r="F151" s="358"/>
      <c r="G151" s="358"/>
      <c r="H151" s="358"/>
      <c r="I151" s="358"/>
    </row>
    <row r="152" spans="1:9" ht="39.75" thickTop="1" thickBot="1" x14ac:dyDescent="0.25">
      <c r="A152" s="464"/>
      <c r="B152" s="445" t="s">
        <v>671</v>
      </c>
      <c r="C152" s="445" t="s">
        <v>430</v>
      </c>
      <c r="D152" s="445" t="s">
        <v>431</v>
      </c>
      <c r="E152" s="445" t="s">
        <v>432</v>
      </c>
      <c r="F152" s="446"/>
      <c r="G152" s="447" t="s">
        <v>433</v>
      </c>
      <c r="H152" s="448"/>
      <c r="I152" s="358"/>
    </row>
    <row r="153" spans="1:9" ht="13.5" thickBot="1" x14ac:dyDescent="0.25">
      <c r="A153" s="449"/>
      <c r="B153" s="451">
        <v>0</v>
      </c>
      <c r="C153" s="450"/>
      <c r="D153" s="451"/>
      <c r="E153" s="426"/>
      <c r="F153" s="436"/>
      <c r="G153" s="565">
        <f>D153*E153</f>
        <v>0</v>
      </c>
      <c r="H153" s="452"/>
      <c r="I153" s="358"/>
    </row>
    <row r="154" spans="1:9" ht="13.5" thickBot="1" x14ac:dyDescent="0.25">
      <c r="A154" s="449"/>
      <c r="B154" s="451">
        <v>1</v>
      </c>
      <c r="C154" s="450"/>
      <c r="D154" s="451"/>
      <c r="E154" s="426"/>
      <c r="F154" s="436"/>
      <c r="G154" s="564">
        <f>D154*E154</f>
        <v>0</v>
      </c>
      <c r="H154" s="452"/>
      <c r="I154" s="358"/>
    </row>
    <row r="155" spans="1:9" ht="13.5" thickBot="1" x14ac:dyDescent="0.25">
      <c r="A155" s="449"/>
      <c r="B155" s="451">
        <v>2</v>
      </c>
      <c r="C155" s="450"/>
      <c r="D155" s="451"/>
      <c r="E155" s="426"/>
      <c r="F155" s="436"/>
      <c r="G155" s="564">
        <f>D155*E155</f>
        <v>0</v>
      </c>
      <c r="H155" s="452"/>
      <c r="I155" s="358"/>
    </row>
    <row r="156" spans="1:9" ht="13.5" thickBot="1" x14ac:dyDescent="0.25">
      <c r="A156" s="449"/>
      <c r="B156" s="451">
        <v>3</v>
      </c>
      <c r="C156" s="450"/>
      <c r="D156" s="451"/>
      <c r="E156" s="426"/>
      <c r="F156" s="436"/>
      <c r="G156" s="564">
        <f>D156*E156</f>
        <v>0</v>
      </c>
      <c r="H156" s="452"/>
      <c r="I156" s="358"/>
    </row>
    <row r="157" spans="1:9" ht="13.5" thickBot="1" x14ac:dyDescent="0.25">
      <c r="A157" s="449"/>
      <c r="B157" s="451">
        <v>4</v>
      </c>
      <c r="C157" s="450"/>
      <c r="D157" s="451"/>
      <c r="E157" s="426"/>
      <c r="F157" s="436"/>
      <c r="G157" s="564">
        <f>D157*E157</f>
        <v>0</v>
      </c>
      <c r="H157" s="452"/>
      <c r="I157" s="358"/>
    </row>
    <row r="158" spans="1:9" ht="13.5" thickBot="1" x14ac:dyDescent="0.25">
      <c r="A158" s="449"/>
      <c r="B158" s="596" t="s">
        <v>148</v>
      </c>
      <c r="C158" s="597">
        <f>C153+C154+C155+C156+C157</f>
        <v>0</v>
      </c>
      <c r="D158" s="597">
        <f>D153+D154+D155+D156+D157</f>
        <v>0</v>
      </c>
      <c r="E158" s="598"/>
      <c r="F158" s="436"/>
      <c r="G158" s="460"/>
      <c r="H158" s="452"/>
      <c r="I158" s="358"/>
    </row>
    <row r="159" spans="1:9" x14ac:dyDescent="0.2">
      <c r="A159" s="449"/>
      <c r="B159" s="443"/>
      <c r="C159" s="443"/>
      <c r="D159" s="443"/>
      <c r="E159" s="443"/>
      <c r="F159" s="443"/>
      <c r="G159" s="454"/>
      <c r="H159" s="455"/>
      <c r="I159" s="358"/>
    </row>
    <row r="160" spans="1:9" x14ac:dyDescent="0.2">
      <c r="A160" s="449" t="s">
        <v>439</v>
      </c>
      <c r="B160" s="443"/>
      <c r="C160" s="366"/>
      <c r="D160" s="1274"/>
      <c r="E160" s="1274"/>
      <c r="F160" s="456"/>
      <c r="G160" s="457">
        <v>0</v>
      </c>
      <c r="H160" s="452"/>
      <c r="I160" s="358"/>
    </row>
    <row r="161" spans="1:9" x14ac:dyDescent="0.2">
      <c r="A161" s="449"/>
      <c r="B161" s="443"/>
      <c r="C161" s="443"/>
      <c r="D161" s="443"/>
      <c r="E161" s="411"/>
      <c r="F161" s="443"/>
      <c r="G161" s="436"/>
      <c r="H161" s="458"/>
      <c r="I161" s="443"/>
    </row>
    <row r="162" spans="1:9" x14ac:dyDescent="0.2">
      <c r="A162" s="449"/>
      <c r="B162" s="443"/>
      <c r="C162" s="443"/>
      <c r="D162" s="443" t="s">
        <v>440</v>
      </c>
      <c r="E162" s="443"/>
      <c r="F162" s="443"/>
      <c r="G162" s="459">
        <f>SUM(G153:G160)</f>
        <v>0</v>
      </c>
      <c r="H162" s="458"/>
      <c r="I162" s="443"/>
    </row>
    <row r="163" spans="1:9" x14ac:dyDescent="0.2">
      <c r="A163" s="449"/>
      <c r="B163" s="443"/>
      <c r="C163" s="443"/>
      <c r="D163" s="443"/>
      <c r="E163" s="443"/>
      <c r="F163" s="443"/>
      <c r="G163" s="460" t="s">
        <v>441</v>
      </c>
      <c r="H163" s="458"/>
      <c r="I163" s="443"/>
    </row>
    <row r="164" spans="1:9" x14ac:dyDescent="0.2">
      <c r="A164" s="449"/>
      <c r="B164" s="443"/>
      <c r="C164" s="443"/>
      <c r="D164" s="443" t="s">
        <v>442</v>
      </c>
      <c r="E164" s="443"/>
      <c r="F164" s="443"/>
      <c r="G164" s="459">
        <f>G162*12</f>
        <v>0</v>
      </c>
      <c r="H164" s="458"/>
      <c r="I164" s="443"/>
    </row>
    <row r="165" spans="1:9" ht="13.5" thickBot="1" x14ac:dyDescent="0.25">
      <c r="A165" s="461"/>
      <c r="B165" s="462"/>
      <c r="C165" s="462"/>
      <c r="D165" s="462"/>
      <c r="E165" s="462"/>
      <c r="F165" s="462"/>
      <c r="G165" s="462"/>
      <c r="H165" s="463"/>
      <c r="I165" s="358"/>
    </row>
    <row r="166" spans="1:9" ht="13.5" thickTop="1" x14ac:dyDescent="0.2">
      <c r="A166" s="443"/>
      <c r="B166" s="443"/>
      <c r="C166" s="443"/>
      <c r="D166" s="443"/>
      <c r="E166" s="443"/>
      <c r="F166" s="443"/>
      <c r="G166" s="443"/>
      <c r="H166" s="443"/>
      <c r="I166" s="358"/>
    </row>
    <row r="167" spans="1:9" x14ac:dyDescent="0.2">
      <c r="A167" s="358"/>
      <c r="B167" s="358"/>
      <c r="C167" s="358"/>
      <c r="D167" s="358"/>
      <c r="E167" s="358"/>
      <c r="F167" s="358"/>
      <c r="G167" s="358"/>
      <c r="H167" s="358"/>
      <c r="I167" s="358"/>
    </row>
    <row r="168" spans="1:9" x14ac:dyDescent="0.2">
      <c r="A168" s="358"/>
      <c r="B168" s="358"/>
      <c r="C168" s="439" t="s">
        <v>445</v>
      </c>
      <c r="D168" s="358"/>
      <c r="E168" s="358"/>
      <c r="F168" s="440">
        <f>H16</f>
        <v>0</v>
      </c>
      <c r="G168" s="358"/>
      <c r="H168" s="358"/>
      <c r="I168" s="358"/>
    </row>
    <row r="169" spans="1:9" ht="13.5" thickBot="1" x14ac:dyDescent="0.25">
      <c r="A169" s="443"/>
      <c r="B169" s="443"/>
      <c r="C169" s="443"/>
      <c r="D169" s="443"/>
      <c r="E169" s="443"/>
      <c r="F169" s="443"/>
      <c r="G169" s="443"/>
      <c r="H169" s="443"/>
      <c r="I169" s="358"/>
    </row>
    <row r="170" spans="1:9" ht="39.75" thickTop="1" thickBot="1" x14ac:dyDescent="0.25">
      <c r="A170" s="464"/>
      <c r="B170" s="445" t="s">
        <v>671</v>
      </c>
      <c r="C170" s="445" t="s">
        <v>430</v>
      </c>
      <c r="D170" s="445" t="s">
        <v>431</v>
      </c>
      <c r="E170" s="445" t="s">
        <v>432</v>
      </c>
      <c r="F170" s="446"/>
      <c r="G170" s="447" t="s">
        <v>433</v>
      </c>
      <c r="H170" s="448"/>
      <c r="I170" s="358"/>
    </row>
    <row r="171" spans="1:9" ht="13.5" thickBot="1" x14ac:dyDescent="0.25">
      <c r="A171" s="449"/>
      <c r="B171" s="451">
        <v>0</v>
      </c>
      <c r="C171" s="450"/>
      <c r="D171" s="451"/>
      <c r="E171" s="426"/>
      <c r="F171" s="436"/>
      <c r="G171" s="565">
        <f>D171*E171</f>
        <v>0</v>
      </c>
      <c r="H171" s="452"/>
      <c r="I171" s="358"/>
    </row>
    <row r="172" spans="1:9" ht="13.5" thickBot="1" x14ac:dyDescent="0.25">
      <c r="A172" s="449"/>
      <c r="B172" s="451">
        <v>1</v>
      </c>
      <c r="C172" s="450"/>
      <c r="D172" s="451"/>
      <c r="E172" s="426"/>
      <c r="F172" s="436"/>
      <c r="G172" s="564">
        <f>D172*E172</f>
        <v>0</v>
      </c>
      <c r="H172" s="452"/>
      <c r="I172" s="358"/>
    </row>
    <row r="173" spans="1:9" ht="13.5" thickBot="1" x14ac:dyDescent="0.25">
      <c r="A173" s="449"/>
      <c r="B173" s="451">
        <v>2</v>
      </c>
      <c r="C173" s="450"/>
      <c r="D173" s="451"/>
      <c r="E173" s="426"/>
      <c r="F173" s="436"/>
      <c r="G173" s="564">
        <f>D173*E173</f>
        <v>0</v>
      </c>
      <c r="H173" s="452"/>
      <c r="I173" s="358"/>
    </row>
    <row r="174" spans="1:9" ht="13.5" thickBot="1" x14ac:dyDescent="0.25">
      <c r="A174" s="449"/>
      <c r="B174" s="451">
        <v>3</v>
      </c>
      <c r="C174" s="450"/>
      <c r="D174" s="451"/>
      <c r="E174" s="426"/>
      <c r="F174" s="436"/>
      <c r="G174" s="564">
        <f>D174*E174</f>
        <v>0</v>
      </c>
      <c r="H174" s="452"/>
      <c r="I174" s="358"/>
    </row>
    <row r="175" spans="1:9" ht="13.5" thickBot="1" x14ac:dyDescent="0.25">
      <c r="A175" s="449"/>
      <c r="B175" s="451">
        <v>4</v>
      </c>
      <c r="C175" s="450"/>
      <c r="D175" s="451"/>
      <c r="E175" s="426"/>
      <c r="F175" s="436"/>
      <c r="G175" s="564">
        <f>D175*E175</f>
        <v>0</v>
      </c>
      <c r="H175" s="452"/>
      <c r="I175" s="358"/>
    </row>
    <row r="176" spans="1:9" ht="13.5" thickBot="1" x14ac:dyDescent="0.25">
      <c r="A176" s="449"/>
      <c r="B176" s="596" t="s">
        <v>148</v>
      </c>
      <c r="C176" s="597">
        <f>C171+C172+C173+C174+C175</f>
        <v>0</v>
      </c>
      <c r="D176" s="597">
        <f>D171+D172+D173+D174+D175</f>
        <v>0</v>
      </c>
      <c r="E176" s="598"/>
      <c r="F176" s="436"/>
      <c r="G176" s="460"/>
      <c r="H176" s="452"/>
      <c r="I176" s="358"/>
    </row>
    <row r="177" spans="1:9" x14ac:dyDescent="0.2">
      <c r="A177" s="449"/>
      <c r="B177" s="443"/>
      <c r="C177" s="443"/>
      <c r="D177" s="443"/>
      <c r="E177" s="443"/>
      <c r="F177" s="443"/>
      <c r="G177" s="454"/>
      <c r="H177" s="455"/>
      <c r="I177" s="443"/>
    </row>
    <row r="178" spans="1:9" x14ac:dyDescent="0.2">
      <c r="A178" s="449" t="s">
        <v>439</v>
      </c>
      <c r="B178" s="443"/>
      <c r="C178" s="366"/>
      <c r="D178" s="1274"/>
      <c r="E178" s="1274"/>
      <c r="F178" s="456"/>
      <c r="G178" s="457">
        <v>0</v>
      </c>
      <c r="H178" s="452"/>
      <c r="I178" s="443"/>
    </row>
    <row r="179" spans="1:9" x14ac:dyDescent="0.2">
      <c r="A179" s="449"/>
      <c r="B179" s="443"/>
      <c r="C179" s="443"/>
      <c r="D179" s="443"/>
      <c r="E179" s="443"/>
      <c r="F179" s="443"/>
      <c r="G179" s="436"/>
      <c r="H179" s="458"/>
      <c r="I179" s="358"/>
    </row>
    <row r="180" spans="1:9" x14ac:dyDescent="0.2">
      <c r="A180" s="449"/>
      <c r="B180" s="443"/>
      <c r="C180" s="443"/>
      <c r="D180" s="443" t="s">
        <v>440</v>
      </c>
      <c r="E180" s="443"/>
      <c r="F180" s="443"/>
      <c r="G180" s="459">
        <f>SUM(G171:G178)</f>
        <v>0</v>
      </c>
      <c r="H180" s="458"/>
      <c r="I180" s="443"/>
    </row>
    <row r="181" spans="1:9" x14ac:dyDescent="0.2">
      <c r="A181" s="449"/>
      <c r="B181" s="443"/>
      <c r="C181" s="443"/>
      <c r="D181" s="443"/>
      <c r="E181" s="443"/>
      <c r="F181" s="443"/>
      <c r="G181" s="460" t="s">
        <v>441</v>
      </c>
      <c r="H181" s="458"/>
      <c r="I181" s="358"/>
    </row>
    <row r="182" spans="1:9" x14ac:dyDescent="0.2">
      <c r="A182" s="449"/>
      <c r="B182" s="443"/>
      <c r="C182" s="443"/>
      <c r="D182" s="443" t="s">
        <v>442</v>
      </c>
      <c r="E182" s="443"/>
      <c r="F182" s="443"/>
      <c r="G182" s="459">
        <f>G180*12</f>
        <v>0</v>
      </c>
      <c r="H182" s="458"/>
      <c r="I182" s="358"/>
    </row>
    <row r="183" spans="1:9" ht="13.5" thickBot="1" x14ac:dyDescent="0.25">
      <c r="A183" s="461"/>
      <c r="B183" s="462"/>
      <c r="C183" s="462"/>
      <c r="D183" s="462"/>
      <c r="E183" s="462"/>
      <c r="F183" s="462"/>
      <c r="G183" s="462"/>
      <c r="H183" s="463"/>
      <c r="I183" s="358"/>
    </row>
    <row r="184" spans="1:9" ht="13.5" thickTop="1" x14ac:dyDescent="0.2">
      <c r="A184" s="443"/>
      <c r="B184" s="443"/>
      <c r="C184" s="443"/>
      <c r="D184" s="443"/>
      <c r="E184" s="443"/>
      <c r="F184" s="443"/>
      <c r="G184" s="443"/>
      <c r="H184" s="443"/>
      <c r="I184" s="358"/>
    </row>
    <row r="185" spans="1:9" x14ac:dyDescent="0.2">
      <c r="A185" s="358"/>
      <c r="B185" s="358"/>
      <c r="C185" s="439" t="s">
        <v>446</v>
      </c>
      <c r="D185" s="358"/>
      <c r="E185" s="358"/>
      <c r="F185" s="440">
        <f>H18</f>
        <v>0</v>
      </c>
      <c r="G185" s="358"/>
      <c r="H185" s="358"/>
      <c r="I185" s="358"/>
    </row>
    <row r="186" spans="1:9" ht="13.5" thickBot="1" x14ac:dyDescent="0.25">
      <c r="A186" s="462"/>
      <c r="B186" s="462"/>
      <c r="C186" s="462"/>
      <c r="D186" s="462"/>
      <c r="E186" s="462"/>
      <c r="F186" s="462"/>
      <c r="G186" s="462"/>
      <c r="H186" s="462"/>
      <c r="I186" s="358"/>
    </row>
    <row r="187" spans="1:9" ht="39.75" thickTop="1" thickBot="1" x14ac:dyDescent="0.25">
      <c r="A187" s="464"/>
      <c r="B187" s="445" t="s">
        <v>671</v>
      </c>
      <c r="C187" s="445" t="s">
        <v>430</v>
      </c>
      <c r="D187" s="445" t="s">
        <v>431</v>
      </c>
      <c r="E187" s="445" t="s">
        <v>432</v>
      </c>
      <c r="F187" s="446"/>
      <c r="G187" s="447" t="s">
        <v>433</v>
      </c>
      <c r="H187" s="448"/>
      <c r="I187" s="358"/>
    </row>
    <row r="188" spans="1:9" ht="13.5" thickBot="1" x14ac:dyDescent="0.25">
      <c r="A188" s="449"/>
      <c r="B188" s="451">
        <v>0</v>
      </c>
      <c r="C188" s="450"/>
      <c r="D188" s="451"/>
      <c r="E188" s="426"/>
      <c r="F188" s="436"/>
      <c r="G188" s="565">
        <f>D188*E188</f>
        <v>0</v>
      </c>
      <c r="H188" s="452"/>
      <c r="I188" s="358"/>
    </row>
    <row r="189" spans="1:9" ht="13.5" thickBot="1" x14ac:dyDescent="0.25">
      <c r="A189" s="449"/>
      <c r="B189" s="451">
        <v>1</v>
      </c>
      <c r="C189" s="450"/>
      <c r="D189" s="451"/>
      <c r="E189" s="426"/>
      <c r="F189" s="436"/>
      <c r="G189" s="564">
        <f>D189*E189</f>
        <v>0</v>
      </c>
      <c r="H189" s="452"/>
      <c r="I189" s="358"/>
    </row>
    <row r="190" spans="1:9" ht="13.5" thickBot="1" x14ac:dyDescent="0.25">
      <c r="A190" s="449"/>
      <c r="B190" s="451">
        <v>2</v>
      </c>
      <c r="C190" s="450"/>
      <c r="D190" s="451"/>
      <c r="E190" s="426"/>
      <c r="F190" s="436"/>
      <c r="G190" s="564">
        <f>D190*E190</f>
        <v>0</v>
      </c>
      <c r="H190" s="452"/>
      <c r="I190" s="358"/>
    </row>
    <row r="191" spans="1:9" ht="13.5" thickBot="1" x14ac:dyDescent="0.25">
      <c r="A191" s="449"/>
      <c r="B191" s="451">
        <v>3</v>
      </c>
      <c r="C191" s="450"/>
      <c r="D191" s="451"/>
      <c r="E191" s="426"/>
      <c r="F191" s="436"/>
      <c r="G191" s="564">
        <f>D191*E191</f>
        <v>0</v>
      </c>
      <c r="H191" s="452"/>
      <c r="I191" s="358"/>
    </row>
    <row r="192" spans="1:9" ht="13.5" thickBot="1" x14ac:dyDescent="0.25">
      <c r="A192" s="449"/>
      <c r="B192" s="451">
        <v>4</v>
      </c>
      <c r="C192" s="450"/>
      <c r="D192" s="451"/>
      <c r="E192" s="426"/>
      <c r="F192" s="436"/>
      <c r="G192" s="564">
        <f>D192*E192</f>
        <v>0</v>
      </c>
      <c r="H192" s="452"/>
      <c r="I192" s="358"/>
    </row>
    <row r="193" spans="1:9" ht="13.5" thickBot="1" x14ac:dyDescent="0.25">
      <c r="A193" s="449"/>
      <c r="B193" s="596" t="s">
        <v>148</v>
      </c>
      <c r="C193" s="597">
        <f>C188+C189+C190+C191+C192</f>
        <v>0</v>
      </c>
      <c r="D193" s="597">
        <f>D188+D189+D190+D191+D192</f>
        <v>0</v>
      </c>
      <c r="E193" s="598"/>
      <c r="F193" s="436"/>
      <c r="G193" s="460"/>
      <c r="H193" s="452"/>
      <c r="I193" s="443"/>
    </row>
    <row r="194" spans="1:9" x14ac:dyDescent="0.2">
      <c r="A194" s="449"/>
      <c r="B194" s="443"/>
      <c r="C194" s="443"/>
      <c r="D194" s="443"/>
      <c r="E194" s="443"/>
      <c r="F194" s="443"/>
      <c r="G194" s="454"/>
      <c r="H194" s="455"/>
      <c r="I194" s="358"/>
    </row>
    <row r="195" spans="1:9" x14ac:dyDescent="0.2">
      <c r="A195" s="449" t="s">
        <v>439</v>
      </c>
      <c r="B195" s="443"/>
      <c r="C195" s="366"/>
      <c r="D195" s="1274"/>
      <c r="E195" s="1274"/>
      <c r="F195" s="456"/>
      <c r="G195" s="457">
        <v>0</v>
      </c>
      <c r="H195" s="452"/>
      <c r="I195" s="358"/>
    </row>
    <row r="196" spans="1:9" x14ac:dyDescent="0.2">
      <c r="A196" s="449"/>
      <c r="B196" s="443"/>
      <c r="C196" s="443"/>
      <c r="D196" s="443"/>
      <c r="E196" s="443"/>
      <c r="F196" s="443"/>
      <c r="G196" s="436"/>
      <c r="H196" s="458"/>
      <c r="I196" s="358"/>
    </row>
    <row r="197" spans="1:9" x14ac:dyDescent="0.2">
      <c r="A197" s="449"/>
      <c r="B197" s="443"/>
      <c r="C197" s="443"/>
      <c r="D197" s="443" t="s">
        <v>440</v>
      </c>
      <c r="E197" s="443"/>
      <c r="F197" s="443"/>
      <c r="G197" s="459">
        <f>SUM(G188:G195)</f>
        <v>0</v>
      </c>
      <c r="H197" s="458"/>
      <c r="I197" s="358"/>
    </row>
    <row r="198" spans="1:9" x14ac:dyDescent="0.2">
      <c r="A198" s="449"/>
      <c r="B198" s="443"/>
      <c r="C198" s="443"/>
      <c r="D198" s="443"/>
      <c r="E198" s="443"/>
      <c r="F198" s="443"/>
      <c r="G198" s="460" t="s">
        <v>441</v>
      </c>
      <c r="H198" s="458"/>
      <c r="I198" s="358"/>
    </row>
    <row r="199" spans="1:9" x14ac:dyDescent="0.2">
      <c r="A199" s="449"/>
      <c r="B199" s="443"/>
      <c r="C199" s="443"/>
      <c r="D199" s="443" t="s">
        <v>442</v>
      </c>
      <c r="E199" s="443"/>
      <c r="F199" s="443"/>
      <c r="G199" s="459">
        <f>G197*12</f>
        <v>0</v>
      </c>
      <c r="H199" s="458"/>
      <c r="I199" s="358"/>
    </row>
    <row r="200" spans="1:9" ht="13.5" thickBot="1" x14ac:dyDescent="0.25">
      <c r="A200" s="461"/>
      <c r="B200" s="462"/>
      <c r="C200" s="462"/>
      <c r="D200" s="462"/>
      <c r="E200" s="462"/>
      <c r="F200" s="462"/>
      <c r="G200" s="462"/>
      <c r="H200" s="463"/>
      <c r="I200" s="358"/>
    </row>
    <row r="201" spans="1:9" ht="13.5" thickTop="1" x14ac:dyDescent="0.2">
      <c r="I201" s="358"/>
    </row>
    <row r="202" spans="1:9" x14ac:dyDescent="0.2">
      <c r="A202" s="439"/>
      <c r="D202" s="358"/>
      <c r="E202" s="488" t="s">
        <v>618</v>
      </c>
      <c r="F202" s="440">
        <f>H20</f>
        <v>0</v>
      </c>
      <c r="G202" s="358"/>
      <c r="H202" s="358"/>
      <c r="I202" s="358"/>
    </row>
    <row r="203" spans="1:9" ht="13.5" thickBot="1" x14ac:dyDescent="0.25">
      <c r="A203" s="358"/>
      <c r="B203" s="358"/>
      <c r="C203" s="358"/>
      <c r="D203" s="358"/>
      <c r="E203" s="358"/>
      <c r="F203" s="358"/>
      <c r="G203" s="358"/>
      <c r="H203" s="358"/>
      <c r="I203" s="358"/>
    </row>
    <row r="204" spans="1:9" ht="39.75" thickTop="1" thickBot="1" x14ac:dyDescent="0.25">
      <c r="A204" s="464"/>
      <c r="B204" s="445" t="s">
        <v>671</v>
      </c>
      <c r="C204" s="445" t="s">
        <v>430</v>
      </c>
      <c r="D204" s="445" t="s">
        <v>431</v>
      </c>
      <c r="E204" s="445" t="s">
        <v>432</v>
      </c>
      <c r="F204" s="446"/>
      <c r="G204" s="447" t="s">
        <v>433</v>
      </c>
      <c r="H204" s="448"/>
      <c r="I204" s="358"/>
    </row>
    <row r="205" spans="1:9" ht="13.5" thickBot="1" x14ac:dyDescent="0.25">
      <c r="A205" s="449"/>
      <c r="B205" s="451">
        <v>0</v>
      </c>
      <c r="C205" s="450"/>
      <c r="D205" s="451"/>
      <c r="E205" s="426"/>
      <c r="F205" s="436"/>
      <c r="G205" s="581">
        <f>D205*E205</f>
        <v>0</v>
      </c>
      <c r="H205" s="452"/>
      <c r="I205" s="358"/>
    </row>
    <row r="206" spans="1:9" ht="13.5" thickBot="1" x14ac:dyDescent="0.25">
      <c r="A206" s="449"/>
      <c r="B206" s="451">
        <v>1</v>
      </c>
      <c r="C206" s="450"/>
      <c r="D206" s="451"/>
      <c r="E206" s="426"/>
      <c r="F206" s="436"/>
      <c r="G206" s="582">
        <f>D206*E206</f>
        <v>0</v>
      </c>
      <c r="H206" s="452"/>
      <c r="I206" s="358"/>
    </row>
    <row r="207" spans="1:9" ht="13.5" thickBot="1" x14ac:dyDescent="0.25">
      <c r="A207" s="449"/>
      <c r="B207" s="451">
        <v>2</v>
      </c>
      <c r="C207" s="450"/>
      <c r="D207" s="451"/>
      <c r="E207" s="426"/>
      <c r="F207" s="436"/>
      <c r="G207" s="582">
        <f>D207*E207</f>
        <v>0</v>
      </c>
      <c r="H207" s="452"/>
      <c r="I207" s="358"/>
    </row>
    <row r="208" spans="1:9" ht="13.5" thickBot="1" x14ac:dyDescent="0.25">
      <c r="A208" s="449"/>
      <c r="B208" s="451">
        <v>3</v>
      </c>
      <c r="C208" s="450"/>
      <c r="D208" s="451"/>
      <c r="E208" s="426"/>
      <c r="F208" s="436"/>
      <c r="G208" s="582">
        <f>D208*E208</f>
        <v>0</v>
      </c>
      <c r="H208" s="452"/>
      <c r="I208" s="358"/>
    </row>
    <row r="209" spans="1:9" ht="13.5" thickBot="1" x14ac:dyDescent="0.25">
      <c r="A209" s="449"/>
      <c r="B209" s="451">
        <v>4</v>
      </c>
      <c r="C209" s="450"/>
      <c r="D209" s="451"/>
      <c r="E209" s="426"/>
      <c r="F209" s="436"/>
      <c r="G209" s="582">
        <f>D209*E209</f>
        <v>0</v>
      </c>
      <c r="H209" s="452"/>
      <c r="I209" s="443"/>
    </row>
    <row r="210" spans="1:9" ht="13.5" thickBot="1" x14ac:dyDescent="0.25">
      <c r="A210" s="449"/>
      <c r="B210" s="596" t="s">
        <v>148</v>
      </c>
      <c r="C210" s="597">
        <f>C205+C206+C207+C208+C209</f>
        <v>0</v>
      </c>
      <c r="D210" s="597">
        <f>SUM(D205:D209)</f>
        <v>0</v>
      </c>
      <c r="E210" s="598"/>
      <c r="F210" s="436"/>
      <c r="G210" s="460"/>
      <c r="H210" s="452"/>
      <c r="I210" s="443"/>
    </row>
    <row r="211" spans="1:9" x14ac:dyDescent="0.2">
      <c r="A211" s="449"/>
      <c r="B211" s="443"/>
      <c r="C211" s="443"/>
      <c r="D211" s="443"/>
      <c r="E211" s="443"/>
      <c r="F211" s="443"/>
      <c r="G211" s="454"/>
      <c r="H211" s="455"/>
      <c r="I211" s="443"/>
    </row>
    <row r="212" spans="1:9" x14ac:dyDescent="0.2">
      <c r="A212" s="449" t="s">
        <v>439</v>
      </c>
      <c r="B212" s="443"/>
      <c r="C212" s="366"/>
      <c r="D212" s="1274"/>
      <c r="E212" s="1274"/>
      <c r="F212" s="456"/>
      <c r="G212" s="457">
        <v>0</v>
      </c>
      <c r="H212" s="452"/>
      <c r="I212" s="358"/>
    </row>
    <row r="213" spans="1:9" x14ac:dyDescent="0.2">
      <c r="A213" s="449"/>
      <c r="B213" s="443"/>
      <c r="C213" s="443"/>
      <c r="D213" s="443"/>
      <c r="E213" s="443"/>
      <c r="F213" s="443"/>
      <c r="G213" s="436"/>
      <c r="H213" s="458"/>
      <c r="I213" s="358"/>
    </row>
    <row r="214" spans="1:9" x14ac:dyDescent="0.2">
      <c r="A214" s="449"/>
      <c r="B214" s="443"/>
      <c r="C214" s="443"/>
      <c r="D214" s="443" t="s">
        <v>440</v>
      </c>
      <c r="E214" s="443"/>
      <c r="F214" s="443"/>
      <c r="G214" s="459">
        <f>SUM(G205:G212)</f>
        <v>0</v>
      </c>
      <c r="H214" s="458"/>
      <c r="I214" s="358"/>
    </row>
    <row r="215" spans="1:9" x14ac:dyDescent="0.2">
      <c r="A215" s="449"/>
      <c r="B215" s="443"/>
      <c r="C215" s="443"/>
      <c r="D215" s="443"/>
      <c r="E215" s="443"/>
      <c r="F215" s="443"/>
      <c r="G215" s="460" t="s">
        <v>441</v>
      </c>
      <c r="H215" s="458"/>
      <c r="I215" s="358"/>
    </row>
    <row r="216" spans="1:9" x14ac:dyDescent="0.2">
      <c r="A216" s="449"/>
      <c r="B216" s="443"/>
      <c r="C216" s="443"/>
      <c r="D216" s="443" t="s">
        <v>442</v>
      </c>
      <c r="E216" s="443"/>
      <c r="F216" s="443"/>
      <c r="G216" s="459">
        <f>G214*12</f>
        <v>0</v>
      </c>
      <c r="H216" s="458"/>
      <c r="I216" s="358"/>
    </row>
    <row r="217" spans="1:9" ht="13.5" thickBot="1" x14ac:dyDescent="0.25">
      <c r="A217" s="461"/>
      <c r="B217" s="462"/>
      <c r="C217" s="462"/>
      <c r="D217" s="462"/>
      <c r="E217" s="462"/>
      <c r="F217" s="462"/>
      <c r="G217" s="462"/>
      <c r="H217" s="463"/>
      <c r="I217" s="358"/>
    </row>
    <row r="218" spans="1:9" ht="13.5" thickTop="1" x14ac:dyDescent="0.2">
      <c r="A218" s="443"/>
      <c r="B218" s="443"/>
      <c r="C218" s="443"/>
      <c r="D218" s="443"/>
      <c r="E218" s="443"/>
      <c r="F218" s="443"/>
      <c r="G218" s="443"/>
      <c r="H218" s="443"/>
      <c r="I218" s="358"/>
    </row>
    <row r="219" spans="1:9" x14ac:dyDescent="0.2">
      <c r="A219" s="443"/>
      <c r="B219" s="443"/>
      <c r="C219" s="443"/>
      <c r="D219" s="443"/>
      <c r="E219" s="443"/>
      <c r="F219" s="443"/>
      <c r="G219" s="443"/>
      <c r="H219" s="443"/>
      <c r="I219" s="358"/>
    </row>
    <row r="220" spans="1:9" x14ac:dyDescent="0.2">
      <c r="A220" s="443"/>
      <c r="B220" s="443"/>
      <c r="C220" s="443"/>
      <c r="D220" s="443"/>
      <c r="E220" s="443"/>
      <c r="F220" s="443"/>
      <c r="G220" s="443"/>
      <c r="H220" s="443"/>
      <c r="I220" s="358"/>
    </row>
    <row r="221" spans="1:9" x14ac:dyDescent="0.2">
      <c r="A221" s="443"/>
      <c r="B221" s="443"/>
      <c r="C221" s="443"/>
      <c r="D221" s="443"/>
      <c r="E221" s="443"/>
      <c r="F221" s="443"/>
      <c r="G221" s="443"/>
      <c r="H221" s="443"/>
      <c r="I221" s="358"/>
    </row>
    <row r="222" spans="1:9" x14ac:dyDescent="0.2">
      <c r="A222" s="443"/>
      <c r="B222" s="443"/>
      <c r="C222" s="443"/>
      <c r="D222" s="443"/>
      <c r="E222" s="443"/>
      <c r="F222" s="443"/>
      <c r="G222" s="443"/>
      <c r="H222" s="443"/>
      <c r="I222" s="358"/>
    </row>
    <row r="223" spans="1:9" x14ac:dyDescent="0.2">
      <c r="A223" s="443"/>
      <c r="B223" s="443"/>
      <c r="C223" s="443"/>
      <c r="D223" s="443"/>
      <c r="E223" s="443"/>
      <c r="F223" s="443"/>
      <c r="G223" s="443"/>
      <c r="H223" s="443"/>
      <c r="I223" s="358"/>
    </row>
    <row r="224" spans="1:9" x14ac:dyDescent="0.2">
      <c r="A224" s="443"/>
      <c r="B224" s="443"/>
      <c r="C224" s="443"/>
      <c r="D224" s="443"/>
      <c r="E224" s="443"/>
      <c r="F224" s="443"/>
      <c r="G224" s="443"/>
      <c r="H224" s="443"/>
      <c r="I224" s="358"/>
    </row>
    <row r="225" spans="1:9" ht="13.5" thickTop="1" x14ac:dyDescent="0.2">
      <c r="A225" s="439"/>
      <c r="D225" s="358"/>
      <c r="E225" s="488" t="s">
        <v>605</v>
      </c>
      <c r="F225" s="440">
        <f>H22</f>
        <v>0</v>
      </c>
      <c r="G225" s="358"/>
      <c r="H225" s="358"/>
      <c r="I225" s="358"/>
    </row>
    <row r="226" spans="1:9" ht="13.5" thickBot="1" x14ac:dyDescent="0.25">
      <c r="A226" s="358"/>
      <c r="B226" s="358"/>
      <c r="C226" s="358"/>
      <c r="D226" s="358"/>
      <c r="E226" s="358"/>
      <c r="F226" s="358"/>
      <c r="G226" s="358"/>
      <c r="H226" s="358"/>
      <c r="I226" s="358"/>
    </row>
    <row r="227" spans="1:9" ht="39.75" thickTop="1" thickBot="1" x14ac:dyDescent="0.25">
      <c r="A227" s="464"/>
      <c r="B227" s="445" t="s">
        <v>671</v>
      </c>
      <c r="C227" s="445" t="s">
        <v>430</v>
      </c>
      <c r="D227" s="445" t="s">
        <v>431</v>
      </c>
      <c r="E227" s="445" t="s">
        <v>432</v>
      </c>
      <c r="F227" s="446"/>
      <c r="G227" s="447" t="s">
        <v>433</v>
      </c>
      <c r="H227" s="448"/>
      <c r="I227" s="358"/>
    </row>
    <row r="228" spans="1:9" ht="13.5" thickBot="1" x14ac:dyDescent="0.25">
      <c r="A228" s="449"/>
      <c r="B228" s="451">
        <v>0</v>
      </c>
      <c r="C228" s="450"/>
      <c r="D228" s="451"/>
      <c r="E228" s="426"/>
      <c r="F228" s="436"/>
      <c r="G228" s="565">
        <f>D228*E228</f>
        <v>0</v>
      </c>
      <c r="H228" s="452"/>
      <c r="I228" s="358"/>
    </row>
    <row r="229" spans="1:9" ht="13.5" thickBot="1" x14ac:dyDescent="0.25">
      <c r="A229" s="449"/>
      <c r="B229" s="451">
        <v>1</v>
      </c>
      <c r="C229" s="450"/>
      <c r="D229" s="451"/>
      <c r="E229" s="426"/>
      <c r="F229" s="436"/>
      <c r="G229" s="564">
        <f>D229*E229</f>
        <v>0</v>
      </c>
      <c r="H229" s="452"/>
      <c r="I229" s="358"/>
    </row>
    <row r="230" spans="1:9" ht="13.5" thickBot="1" x14ac:dyDescent="0.25">
      <c r="A230" s="449"/>
      <c r="B230" s="451">
        <v>2</v>
      </c>
      <c r="C230" s="450"/>
      <c r="D230" s="451"/>
      <c r="E230" s="426"/>
      <c r="F230" s="436"/>
      <c r="G230" s="564">
        <f>D230*E230</f>
        <v>0</v>
      </c>
      <c r="H230" s="452"/>
      <c r="I230" s="358"/>
    </row>
    <row r="231" spans="1:9" ht="13.5" thickBot="1" x14ac:dyDescent="0.25">
      <c r="A231" s="449"/>
      <c r="B231" s="451">
        <v>3</v>
      </c>
      <c r="C231" s="450"/>
      <c r="D231" s="451"/>
      <c r="E231" s="426"/>
      <c r="F231" s="436"/>
      <c r="G231" s="564">
        <f>D231*E231</f>
        <v>0</v>
      </c>
      <c r="H231" s="452"/>
      <c r="I231" s="358"/>
    </row>
    <row r="232" spans="1:9" ht="13.5" thickBot="1" x14ac:dyDescent="0.25">
      <c r="A232" s="449"/>
      <c r="B232" s="451">
        <v>4</v>
      </c>
      <c r="C232" s="450"/>
      <c r="D232" s="451"/>
      <c r="E232" s="426"/>
      <c r="F232" s="436"/>
      <c r="G232" s="564">
        <f>D232*E232</f>
        <v>0</v>
      </c>
      <c r="H232" s="452"/>
      <c r="I232" s="358"/>
    </row>
    <row r="233" spans="1:9" ht="13.5" thickBot="1" x14ac:dyDescent="0.25">
      <c r="A233" s="449"/>
      <c r="B233" s="596" t="s">
        <v>148</v>
      </c>
      <c r="C233" s="597">
        <f>C228+C229+C230+C231+C232</f>
        <v>0</v>
      </c>
      <c r="D233" s="597">
        <f>D228+D229+D230+D231+D232</f>
        <v>0</v>
      </c>
      <c r="E233" s="598"/>
      <c r="F233" s="436"/>
      <c r="G233" s="460"/>
      <c r="H233" s="452"/>
      <c r="I233" s="358"/>
    </row>
    <row r="234" spans="1:9" x14ac:dyDescent="0.2">
      <c r="A234" s="449"/>
      <c r="B234" s="443"/>
      <c r="C234" s="443"/>
      <c r="D234" s="443"/>
      <c r="E234" s="443"/>
      <c r="F234" s="443"/>
      <c r="G234" s="454"/>
      <c r="H234" s="455"/>
      <c r="I234" s="358"/>
    </row>
    <row r="235" spans="1:9" x14ac:dyDescent="0.2">
      <c r="A235" s="449" t="s">
        <v>439</v>
      </c>
      <c r="B235" s="443"/>
      <c r="C235" s="366"/>
      <c r="D235" s="1274"/>
      <c r="E235" s="1274"/>
      <c r="F235" s="456"/>
      <c r="G235" s="457">
        <v>0</v>
      </c>
      <c r="H235" s="452"/>
      <c r="I235" s="358"/>
    </row>
    <row r="236" spans="1:9" x14ac:dyDescent="0.2">
      <c r="A236" s="449"/>
      <c r="B236" s="443"/>
      <c r="C236" s="443"/>
      <c r="D236" s="443"/>
      <c r="E236" s="443"/>
      <c r="F236" s="443"/>
      <c r="G236" s="436"/>
      <c r="H236" s="458"/>
      <c r="I236" s="358"/>
    </row>
    <row r="237" spans="1:9" x14ac:dyDescent="0.2">
      <c r="A237" s="449"/>
      <c r="B237" s="443"/>
      <c r="C237" s="443"/>
      <c r="D237" s="443" t="s">
        <v>440</v>
      </c>
      <c r="E237" s="443"/>
      <c r="F237" s="443"/>
      <c r="G237" s="459">
        <f>SUM(G228:G235)</f>
        <v>0</v>
      </c>
      <c r="H237" s="458"/>
      <c r="I237" s="358"/>
    </row>
    <row r="238" spans="1:9" x14ac:dyDescent="0.2">
      <c r="A238" s="449"/>
      <c r="B238" s="443"/>
      <c r="C238" s="443"/>
      <c r="D238" s="443"/>
      <c r="E238" s="443"/>
      <c r="F238" s="443"/>
      <c r="G238" s="460" t="s">
        <v>441</v>
      </c>
      <c r="H238" s="458"/>
      <c r="I238" s="358"/>
    </row>
    <row r="239" spans="1:9" x14ac:dyDescent="0.2">
      <c r="A239" s="449"/>
      <c r="B239" s="443"/>
      <c r="C239" s="443"/>
      <c r="D239" s="443" t="s">
        <v>442</v>
      </c>
      <c r="E239" s="443"/>
      <c r="F239" s="443"/>
      <c r="G239" s="459">
        <f>G237*12</f>
        <v>0</v>
      </c>
      <c r="H239" s="458"/>
      <c r="I239" s="358"/>
    </row>
    <row r="240" spans="1:9" ht="13.5" thickBot="1" x14ac:dyDescent="0.25">
      <c r="A240" s="461"/>
      <c r="B240" s="462"/>
      <c r="C240" s="462"/>
      <c r="D240" s="462"/>
      <c r="E240" s="462"/>
      <c r="F240" s="462"/>
      <c r="G240" s="462"/>
      <c r="H240" s="463"/>
      <c r="I240" s="358"/>
    </row>
    <row r="241" spans="1:9" ht="13.5" thickTop="1" x14ac:dyDescent="0.2">
      <c r="A241" s="443"/>
      <c r="B241" s="443"/>
      <c r="C241" s="443"/>
      <c r="D241" s="443"/>
      <c r="E241" s="443"/>
      <c r="F241" s="443"/>
      <c r="G241" s="443"/>
      <c r="H241" s="443"/>
      <c r="I241" s="358"/>
    </row>
    <row r="242" spans="1:9" ht="14.25" x14ac:dyDescent="0.2">
      <c r="A242" s="79" t="s">
        <v>447</v>
      </c>
      <c r="B242" s="358"/>
      <c r="C242" s="358"/>
      <c r="D242" s="358"/>
      <c r="E242" s="358"/>
      <c r="F242" s="358"/>
      <c r="G242" s="443"/>
      <c r="H242" s="443"/>
      <c r="I242" s="358"/>
    </row>
    <row r="243" spans="1:9" ht="14.25" x14ac:dyDescent="0.2">
      <c r="A243" s="358"/>
      <c r="B243" s="77" t="s">
        <v>448</v>
      </c>
      <c r="C243" s="358"/>
      <c r="D243" s="358"/>
      <c r="E243" s="358"/>
      <c r="F243" s="358"/>
      <c r="G243" s="1281">
        <f>G130</f>
        <v>0</v>
      </c>
      <c r="H243" s="1281"/>
      <c r="I243" s="358"/>
    </row>
    <row r="244" spans="1:9" ht="14.25" x14ac:dyDescent="0.2">
      <c r="A244" s="358"/>
      <c r="B244" s="77" t="s">
        <v>449</v>
      </c>
      <c r="C244" s="358"/>
      <c r="D244" s="358"/>
      <c r="E244" s="358"/>
      <c r="F244" s="358"/>
      <c r="G244" s="1275">
        <f>G147</f>
        <v>0</v>
      </c>
      <c r="H244" s="1275"/>
      <c r="I244" s="358"/>
    </row>
    <row r="245" spans="1:9" ht="13.5" customHeight="1" x14ac:dyDescent="0.2">
      <c r="A245" s="358"/>
      <c r="B245" s="77" t="s">
        <v>450</v>
      </c>
      <c r="C245" s="358"/>
      <c r="D245" s="358"/>
      <c r="E245" s="358"/>
      <c r="F245" s="358"/>
      <c r="G245" s="1275">
        <f>G164</f>
        <v>0</v>
      </c>
      <c r="H245" s="1275"/>
      <c r="I245" s="358"/>
    </row>
    <row r="246" spans="1:9" ht="14.25" x14ac:dyDescent="0.2">
      <c r="A246" s="358"/>
      <c r="B246" s="77" t="s">
        <v>451</v>
      </c>
      <c r="C246" s="358"/>
      <c r="D246" s="358"/>
      <c r="E246" s="358"/>
      <c r="F246" s="358"/>
      <c r="G246" s="1275">
        <f>G182</f>
        <v>0</v>
      </c>
      <c r="H246" s="1275"/>
      <c r="I246" s="358"/>
    </row>
    <row r="247" spans="1:9" ht="14.25" x14ac:dyDescent="0.2">
      <c r="A247" s="358"/>
      <c r="B247" s="77" t="s">
        <v>452</v>
      </c>
      <c r="C247" s="358"/>
      <c r="D247" s="358"/>
      <c r="E247" s="358"/>
      <c r="F247" s="358"/>
      <c r="G247" s="1275">
        <f>G199</f>
        <v>0</v>
      </c>
      <c r="H247" s="1275"/>
      <c r="I247" s="358"/>
    </row>
    <row r="248" spans="1:9" ht="15" customHeight="1" x14ac:dyDescent="0.2">
      <c r="A248" s="358"/>
      <c r="B248" s="77" t="s">
        <v>619</v>
      </c>
      <c r="C248" s="358"/>
      <c r="D248" s="358"/>
      <c r="E248" s="358"/>
      <c r="F248" s="358"/>
      <c r="G248" s="1275">
        <f>G216</f>
        <v>0</v>
      </c>
      <c r="H248" s="1275"/>
      <c r="I248" s="358"/>
    </row>
    <row r="249" spans="1:9" ht="14.25" x14ac:dyDescent="0.2">
      <c r="A249" s="358"/>
      <c r="B249" s="77" t="s">
        <v>453</v>
      </c>
      <c r="C249" s="358"/>
      <c r="D249" s="358"/>
      <c r="E249" s="358"/>
      <c r="F249" s="358"/>
      <c r="G249" s="1275">
        <f>G239</f>
        <v>0</v>
      </c>
      <c r="H249" s="1275"/>
      <c r="I249" s="358"/>
    </row>
    <row r="250" spans="1:9" ht="15" thickBot="1" x14ac:dyDescent="0.25">
      <c r="A250" s="358"/>
      <c r="B250" s="77" t="s">
        <v>454</v>
      </c>
      <c r="C250" s="358"/>
      <c r="D250" s="358"/>
      <c r="E250" s="358"/>
      <c r="F250" s="358"/>
      <c r="G250" s="1275">
        <f>SUM(G243:G249)</f>
        <v>0</v>
      </c>
      <c r="H250" s="1275"/>
      <c r="I250" s="358"/>
    </row>
    <row r="251" spans="1:9" ht="15" thickBot="1" x14ac:dyDescent="0.25">
      <c r="A251" s="358"/>
      <c r="B251" s="77" t="s">
        <v>455</v>
      </c>
      <c r="C251" s="358"/>
      <c r="D251" s="358"/>
      <c r="E251" s="465"/>
      <c r="F251" s="466"/>
      <c r="G251" s="1282">
        <f>G250*F251</f>
        <v>0</v>
      </c>
      <c r="H251" s="1275"/>
      <c r="I251" s="358"/>
    </row>
    <row r="252" spans="1:9" ht="15" thickBot="1" x14ac:dyDescent="0.25">
      <c r="A252" s="358"/>
      <c r="B252" s="77" t="s">
        <v>456</v>
      </c>
      <c r="C252" s="358"/>
      <c r="D252" s="358"/>
      <c r="E252" s="358"/>
      <c r="F252" s="358"/>
      <c r="G252" s="1283">
        <f>G250-G251</f>
        <v>0</v>
      </c>
      <c r="H252" s="1283"/>
      <c r="I252" s="358"/>
    </row>
    <row r="253" spans="1:9" ht="14.25" thickTop="1" thickBot="1" x14ac:dyDescent="0.25">
      <c r="A253" s="358"/>
      <c r="B253" s="358"/>
      <c r="C253" s="358"/>
      <c r="D253" s="358"/>
      <c r="E253" s="358"/>
      <c r="F253" s="358"/>
      <c r="G253" s="358"/>
      <c r="H253" s="358"/>
      <c r="I253" s="358"/>
    </row>
    <row r="254" spans="1:9" ht="13.5" customHeight="1" thickBot="1" x14ac:dyDescent="0.25">
      <c r="A254" s="1260" t="s">
        <v>621</v>
      </c>
      <c r="B254" s="806"/>
      <c r="C254" s="806"/>
      <c r="D254" s="806"/>
      <c r="E254" s="806"/>
      <c r="F254" s="806"/>
      <c r="G254" s="1285"/>
      <c r="H254" s="466"/>
      <c r="I254" s="358"/>
    </row>
    <row r="255" spans="1:9" x14ac:dyDescent="0.2">
      <c r="A255" s="358"/>
      <c r="B255" s="358"/>
      <c r="C255" s="358"/>
      <c r="D255" s="358"/>
      <c r="E255" s="358"/>
      <c r="F255" s="358"/>
      <c r="G255" s="358"/>
      <c r="H255" s="358"/>
      <c r="I255" s="358"/>
    </row>
    <row r="256" spans="1:9" ht="14.25" x14ac:dyDescent="0.2">
      <c r="A256" s="79" t="s">
        <v>457</v>
      </c>
      <c r="B256" s="358"/>
      <c r="C256" s="358"/>
      <c r="D256" s="358"/>
      <c r="E256" s="358"/>
      <c r="F256" s="358"/>
      <c r="G256" s="358"/>
      <c r="H256" s="358"/>
      <c r="I256" s="358"/>
    </row>
    <row r="257" spans="1:9" ht="14.25" x14ac:dyDescent="0.2">
      <c r="A257" s="358"/>
      <c r="B257" s="563" t="s">
        <v>332</v>
      </c>
      <c r="C257" s="467"/>
      <c r="D257" s="77" t="s">
        <v>458</v>
      </c>
      <c r="E257" s="1284" t="s">
        <v>391</v>
      </c>
      <c r="F257" s="1284"/>
      <c r="G257" s="358"/>
      <c r="H257" s="358"/>
      <c r="I257" s="358"/>
    </row>
    <row r="258" spans="1:9" ht="15" customHeight="1" x14ac:dyDescent="0.2">
      <c r="A258" s="358"/>
      <c r="B258" s="358"/>
      <c r="C258" s="358"/>
      <c r="D258" s="358"/>
      <c r="E258" s="358"/>
      <c r="F258" s="358"/>
      <c r="G258" s="358"/>
      <c r="H258" s="358"/>
      <c r="I258" s="358"/>
    </row>
    <row r="259" spans="1:9" ht="15" thickBot="1" x14ac:dyDescent="0.25">
      <c r="A259" s="79" t="s">
        <v>459</v>
      </c>
      <c r="B259" s="358"/>
      <c r="C259" s="358"/>
      <c r="D259" s="358"/>
      <c r="E259" s="79" t="s">
        <v>460</v>
      </c>
      <c r="F259" s="358"/>
      <c r="G259" s="358"/>
      <c r="H259" s="358"/>
      <c r="I259" s="358"/>
    </row>
    <row r="260" spans="1:9" ht="15" thickBot="1" x14ac:dyDescent="0.25">
      <c r="A260" s="77" t="s">
        <v>461</v>
      </c>
      <c r="B260" s="358"/>
      <c r="C260" s="426"/>
      <c r="D260" s="358"/>
      <c r="E260" s="77" t="s">
        <v>462</v>
      </c>
      <c r="F260" s="358"/>
      <c r="G260" s="358"/>
      <c r="H260" s="426"/>
      <c r="I260" s="358"/>
    </row>
    <row r="261" spans="1:9" ht="15" thickBot="1" x14ac:dyDescent="0.25">
      <c r="A261" s="77" t="s">
        <v>463</v>
      </c>
      <c r="B261" s="358"/>
      <c r="C261" s="426"/>
      <c r="D261" s="358"/>
      <c r="E261" s="77" t="s">
        <v>464</v>
      </c>
      <c r="F261" s="358"/>
      <c r="G261" s="358"/>
      <c r="H261" s="426"/>
      <c r="I261" s="358"/>
    </row>
    <row r="262" spans="1:9" ht="15" thickBot="1" x14ac:dyDescent="0.25">
      <c r="A262" s="77" t="s">
        <v>465</v>
      </c>
      <c r="B262" s="358"/>
      <c r="C262" s="426"/>
      <c r="D262" s="358"/>
      <c r="E262" s="77" t="s">
        <v>466</v>
      </c>
      <c r="F262" s="358"/>
      <c r="G262" s="358"/>
      <c r="H262" s="426"/>
      <c r="I262" s="358"/>
    </row>
    <row r="263" spans="1:9" ht="15" thickBot="1" x14ac:dyDescent="0.25">
      <c r="A263" s="77" t="s">
        <v>467</v>
      </c>
      <c r="B263" s="358"/>
      <c r="C263" s="426"/>
      <c r="D263" s="358"/>
      <c r="E263" s="77" t="s">
        <v>468</v>
      </c>
      <c r="F263" s="358"/>
      <c r="G263" s="358"/>
      <c r="H263" s="426"/>
      <c r="I263" s="358"/>
    </row>
    <row r="264" spans="1:9" ht="15" thickBot="1" x14ac:dyDescent="0.25">
      <c r="A264" s="77" t="s">
        <v>630</v>
      </c>
      <c r="B264" s="358"/>
      <c r="C264" s="426"/>
      <c r="D264" s="358"/>
      <c r="E264" s="77" t="s">
        <v>470</v>
      </c>
      <c r="F264" s="358"/>
      <c r="G264" s="358"/>
      <c r="H264" s="426"/>
      <c r="I264" s="358"/>
    </row>
    <row r="265" spans="1:9" ht="15" customHeight="1" thickBot="1" x14ac:dyDescent="0.25">
      <c r="A265" s="599" t="s">
        <v>631</v>
      </c>
      <c r="B265" s="625"/>
      <c r="C265" s="601"/>
      <c r="D265" s="358"/>
      <c r="E265" s="77" t="s">
        <v>471</v>
      </c>
      <c r="F265" s="358"/>
      <c r="G265" s="358"/>
      <c r="H265" s="426"/>
      <c r="I265" s="358"/>
    </row>
    <row r="266" spans="1:9" ht="15" thickBot="1" x14ac:dyDescent="0.25">
      <c r="A266" s="79" t="s">
        <v>473</v>
      </c>
      <c r="B266" s="358"/>
      <c r="C266" s="459">
        <f>SUM(C260:C265)</f>
        <v>0</v>
      </c>
      <c r="D266" s="358"/>
      <c r="E266" s="77" t="s">
        <v>472</v>
      </c>
      <c r="F266" s="358"/>
      <c r="G266" s="358"/>
      <c r="H266" s="426"/>
      <c r="I266" s="358"/>
    </row>
    <row r="267" spans="1:9" ht="15" thickBot="1" x14ac:dyDescent="0.25">
      <c r="D267" s="358"/>
      <c r="E267" s="77" t="s">
        <v>474</v>
      </c>
      <c r="F267" s="358"/>
      <c r="G267" s="358"/>
      <c r="H267" s="426"/>
      <c r="I267" s="358"/>
    </row>
    <row r="268" spans="1:9" ht="15" thickBot="1" x14ac:dyDescent="0.25">
      <c r="A268" s="79" t="s">
        <v>476</v>
      </c>
      <c r="B268" s="358"/>
      <c r="C268" s="358"/>
      <c r="D268" s="358"/>
      <c r="E268" s="77" t="s">
        <v>475</v>
      </c>
      <c r="F268" s="358"/>
      <c r="G268" s="358"/>
      <c r="H268" s="426"/>
      <c r="I268" s="358"/>
    </row>
    <row r="269" spans="1:9" ht="15" thickBot="1" x14ac:dyDescent="0.25">
      <c r="A269" s="77" t="s">
        <v>477</v>
      </c>
      <c r="B269" s="358"/>
      <c r="C269" s="426"/>
      <c r="D269" s="358"/>
      <c r="E269" s="77" t="s">
        <v>598</v>
      </c>
      <c r="H269" s="426"/>
      <c r="I269" s="358"/>
    </row>
    <row r="270" spans="1:9" ht="15" thickBot="1" x14ac:dyDescent="0.25">
      <c r="A270" s="77" t="s">
        <v>478</v>
      </c>
      <c r="B270" s="358"/>
      <c r="C270" s="426"/>
      <c r="D270" s="358"/>
      <c r="E270" s="77" t="s">
        <v>599</v>
      </c>
      <c r="F270" s="1276"/>
      <c r="G270" s="1277"/>
      <c r="H270" s="426"/>
      <c r="I270" s="358"/>
    </row>
    <row r="271" spans="1:9" ht="15" thickBot="1" x14ac:dyDescent="0.25">
      <c r="A271" s="77" t="s">
        <v>479</v>
      </c>
      <c r="B271" s="358"/>
      <c r="C271" s="426"/>
      <c r="D271" s="358"/>
      <c r="E271" s="79" t="s">
        <v>600</v>
      </c>
      <c r="F271" s="358"/>
      <c r="G271" s="358"/>
      <c r="H271" s="459">
        <f>SUM(H260:H270)</f>
        <v>0</v>
      </c>
      <c r="I271" s="358"/>
    </row>
    <row r="272" spans="1:9" ht="15" thickBot="1" x14ac:dyDescent="0.25">
      <c r="A272" s="77" t="s">
        <v>480</v>
      </c>
      <c r="B272" s="358"/>
      <c r="C272" s="426"/>
      <c r="D272" s="358"/>
      <c r="I272" s="358"/>
    </row>
    <row r="273" spans="1:11" ht="15" thickBot="1" x14ac:dyDescent="0.25">
      <c r="A273" s="77" t="s">
        <v>469</v>
      </c>
      <c r="B273" s="625"/>
      <c r="C273" s="426"/>
      <c r="D273" s="358"/>
      <c r="H273" s="561" t="s">
        <v>482</v>
      </c>
      <c r="I273" s="358"/>
    </row>
    <row r="274" spans="1:11" ht="14.25" x14ac:dyDescent="0.2">
      <c r="A274" s="79" t="s">
        <v>481</v>
      </c>
      <c r="B274" s="358"/>
      <c r="C274" s="459">
        <f>SUM(C269:C273)</f>
        <v>0</v>
      </c>
      <c r="D274" s="358"/>
      <c r="E274" s="77" t="s">
        <v>483</v>
      </c>
      <c r="F274" s="358"/>
      <c r="G274" s="358"/>
      <c r="H274" s="574" t="e">
        <f>C266/H24</f>
        <v>#DIV/0!</v>
      </c>
      <c r="I274" s="358"/>
      <c r="J274" s="561"/>
      <c r="K274" s="561"/>
    </row>
    <row r="275" spans="1:11" ht="14.25" x14ac:dyDescent="0.2">
      <c r="D275" s="358"/>
      <c r="E275" s="77" t="s">
        <v>484</v>
      </c>
      <c r="F275" s="358"/>
      <c r="G275" s="358"/>
      <c r="H275" s="574" t="e">
        <f>C274/H24</f>
        <v>#DIV/0!</v>
      </c>
      <c r="I275" s="358"/>
      <c r="J275" s="468"/>
      <c r="K275" s="77"/>
    </row>
    <row r="276" spans="1:11" ht="14.25" customHeight="1" x14ac:dyDescent="0.2">
      <c r="A276" s="1326" t="s">
        <v>486</v>
      </c>
      <c r="B276" s="1326"/>
      <c r="C276" s="1326"/>
      <c r="D276" s="1326"/>
      <c r="E276" s="77" t="s">
        <v>485</v>
      </c>
      <c r="F276" s="358"/>
      <c r="G276" s="358"/>
      <c r="H276" s="574" t="e">
        <f>H271/H24</f>
        <v>#DIV/0!</v>
      </c>
      <c r="I276" s="358"/>
      <c r="J276" s="468"/>
      <c r="K276" s="77"/>
    </row>
    <row r="277" spans="1:11" ht="14.25" x14ac:dyDescent="0.2">
      <c r="A277" s="1326"/>
      <c r="B277" s="1326"/>
      <c r="C277" s="1326"/>
      <c r="D277" s="1326"/>
      <c r="E277" s="79" t="s">
        <v>620</v>
      </c>
      <c r="G277" s="358"/>
      <c r="H277" s="574" t="e">
        <f>(C266+C274+H271)/H24</f>
        <v>#DIV/0!</v>
      </c>
      <c r="I277" s="358"/>
      <c r="J277" s="468"/>
      <c r="K277" s="77"/>
    </row>
    <row r="278" spans="1:11" ht="13.5" customHeight="1" thickBot="1" x14ac:dyDescent="0.25">
      <c r="A278" s="1260" t="s">
        <v>622</v>
      </c>
      <c r="B278" s="1260"/>
      <c r="C278" s="1260"/>
      <c r="D278" s="1260"/>
      <c r="E278" s="1260"/>
      <c r="F278" s="1260"/>
      <c r="G278" s="1260"/>
      <c r="I278" s="358"/>
    </row>
    <row r="279" spans="1:11" ht="12.75" customHeight="1" thickBot="1" x14ac:dyDescent="0.25">
      <c r="A279" s="1260"/>
      <c r="B279" s="1260"/>
      <c r="C279" s="1260"/>
      <c r="D279" s="1260"/>
      <c r="E279" s="1260"/>
      <c r="F279" s="1260"/>
      <c r="G279" s="1260"/>
      <c r="H279" s="466"/>
      <c r="I279" s="358"/>
    </row>
    <row r="280" spans="1:11" ht="12.75" customHeight="1" x14ac:dyDescent="0.2">
      <c r="A280" s="583"/>
      <c r="B280" s="583"/>
      <c r="C280" s="583"/>
      <c r="D280" s="583"/>
      <c r="E280" s="583"/>
      <c r="F280" s="583"/>
      <c r="G280" s="583"/>
      <c r="H280" s="587"/>
      <c r="I280" s="358"/>
    </row>
    <row r="281" spans="1:11" ht="12.75" customHeight="1" x14ac:dyDescent="0.2">
      <c r="A281" s="583"/>
      <c r="B281" s="583"/>
      <c r="C281" s="583"/>
      <c r="D281" s="583"/>
      <c r="E281" s="583"/>
      <c r="F281" s="583"/>
      <c r="G281" s="583"/>
      <c r="H281" s="587"/>
      <c r="I281" s="358"/>
    </row>
    <row r="282" spans="1:11" ht="12.75" customHeight="1" x14ac:dyDescent="0.2">
      <c r="A282" s="583"/>
      <c r="B282" s="583"/>
      <c r="C282" s="583"/>
      <c r="D282" s="583"/>
      <c r="E282" s="583"/>
      <c r="F282" s="583"/>
      <c r="G282" s="583"/>
      <c r="H282" s="587"/>
      <c r="I282" s="358"/>
    </row>
    <row r="283" spans="1:11" ht="14.25" x14ac:dyDescent="0.2">
      <c r="A283" s="79" t="s">
        <v>487</v>
      </c>
      <c r="B283" s="358"/>
      <c r="C283" s="358"/>
      <c r="D283" s="358"/>
      <c r="E283" s="358"/>
      <c r="F283" s="358"/>
      <c r="G283" s="358"/>
      <c r="H283" s="358"/>
      <c r="I283" s="358"/>
    </row>
    <row r="284" spans="1:11" x14ac:dyDescent="0.2">
      <c r="A284" s="358"/>
      <c r="B284" s="358"/>
      <c r="C284" s="358"/>
      <c r="D284" s="358"/>
      <c r="E284" s="358"/>
      <c r="F284" s="358"/>
      <c r="G284" s="358"/>
      <c r="H284" s="358"/>
      <c r="I284" s="358"/>
    </row>
    <row r="285" spans="1:11" ht="14.25" x14ac:dyDescent="0.2">
      <c r="A285" s="358"/>
      <c r="B285" s="358"/>
      <c r="C285" s="467"/>
      <c r="D285" s="77" t="s">
        <v>488</v>
      </c>
      <c r="E285" s="77"/>
      <c r="F285" s="1284" t="s">
        <v>391</v>
      </c>
      <c r="G285" s="1284"/>
      <c r="H285" s="77"/>
      <c r="I285" s="358"/>
    </row>
    <row r="286" spans="1:11" ht="14.25" x14ac:dyDescent="0.2">
      <c r="A286" s="358"/>
      <c r="B286" s="358"/>
      <c r="C286" s="467"/>
      <c r="D286" s="1327" t="s">
        <v>489</v>
      </c>
      <c r="E286" s="1327"/>
      <c r="F286" s="1327"/>
      <c r="G286" s="1327"/>
      <c r="H286" s="77"/>
      <c r="I286" s="358"/>
    </row>
    <row r="287" spans="1:11" ht="12.75" customHeight="1" x14ac:dyDescent="0.2">
      <c r="A287" s="358"/>
      <c r="B287" s="358"/>
      <c r="C287" s="469"/>
      <c r="D287" s="1278" t="s">
        <v>601</v>
      </c>
      <c r="E287" s="1278"/>
      <c r="F287" s="1278"/>
      <c r="G287" s="1278"/>
      <c r="H287" s="1278"/>
      <c r="I287" s="358"/>
    </row>
    <row r="288" spans="1:11" ht="12.75" customHeight="1" x14ac:dyDescent="0.2">
      <c r="A288" s="358"/>
      <c r="B288" s="358"/>
      <c r="C288" s="358"/>
      <c r="D288" s="1278"/>
      <c r="E288" s="1278"/>
      <c r="F288" s="1278"/>
      <c r="G288" s="1278"/>
      <c r="H288" s="1278"/>
      <c r="I288" s="358"/>
    </row>
    <row r="289" spans="1:9" ht="15" customHeight="1" x14ac:dyDescent="0.2">
      <c r="A289" s="441"/>
      <c r="B289" s="442"/>
      <c r="C289" s="442"/>
      <c r="D289" s="1278"/>
      <c r="E289" s="1278"/>
      <c r="F289" s="1278"/>
      <c r="G289" s="1278"/>
      <c r="H289" s="1278"/>
      <c r="I289" s="358"/>
    </row>
    <row r="290" spans="1:9" x14ac:dyDescent="0.2">
      <c r="A290" s="471"/>
      <c r="B290" s="575"/>
      <c r="C290" s="443"/>
      <c r="D290" s="443"/>
      <c r="E290" s="472"/>
      <c r="F290" s="443"/>
      <c r="G290" s="576"/>
      <c r="H290" s="470"/>
      <c r="I290" s="358"/>
    </row>
    <row r="291" spans="1:9" ht="13.5" thickBot="1" x14ac:dyDescent="0.25">
      <c r="A291" s="471"/>
      <c r="B291" s="473"/>
      <c r="C291" s="443"/>
      <c r="D291" s="443"/>
      <c r="E291" s="474"/>
      <c r="F291" s="443"/>
      <c r="G291" s="443"/>
      <c r="H291" s="443"/>
      <c r="I291" s="358"/>
    </row>
    <row r="292" spans="1:9" ht="13.5" thickTop="1" x14ac:dyDescent="0.2">
      <c r="A292" s="464"/>
      <c r="B292" s="475"/>
      <c r="C292" s="475"/>
      <c r="D292" s="432" t="s">
        <v>490</v>
      </c>
      <c r="E292" s="432" t="s">
        <v>491</v>
      </c>
      <c r="F292" s="432" t="s">
        <v>492</v>
      </c>
      <c r="G292" s="432" t="s">
        <v>493</v>
      </c>
      <c r="H292" s="433" t="s">
        <v>494</v>
      </c>
      <c r="I292" s="358"/>
    </row>
    <row r="293" spans="1:9" x14ac:dyDescent="0.2">
      <c r="A293" s="449" t="s">
        <v>495</v>
      </c>
      <c r="B293" s="443"/>
      <c r="C293" s="443"/>
      <c r="D293" s="436">
        <f>G250</f>
        <v>0</v>
      </c>
      <c r="E293" s="436">
        <f>D293*(1+H254)</f>
        <v>0</v>
      </c>
      <c r="F293" s="436">
        <f>E293*(1+H254)</f>
        <v>0</v>
      </c>
      <c r="G293" s="436">
        <f>F293*(1+H254)</f>
        <v>0</v>
      </c>
      <c r="H293" s="476">
        <f>G293*(1+H254)</f>
        <v>0</v>
      </c>
      <c r="I293" s="358"/>
    </row>
    <row r="294" spans="1:9" x14ac:dyDescent="0.2">
      <c r="A294" s="449" t="s">
        <v>496</v>
      </c>
      <c r="B294" s="443"/>
      <c r="C294" s="443"/>
      <c r="D294" s="436">
        <f>D293*F251</f>
        <v>0</v>
      </c>
      <c r="E294" s="436">
        <f>E293*F251</f>
        <v>0</v>
      </c>
      <c r="F294" s="436">
        <f>F293*F251</f>
        <v>0</v>
      </c>
      <c r="G294" s="436">
        <f>G293*F251</f>
        <v>0</v>
      </c>
      <c r="H294" s="476">
        <f>H293*F251</f>
        <v>0</v>
      </c>
      <c r="I294" s="358"/>
    </row>
    <row r="295" spans="1:9" x14ac:dyDescent="0.2">
      <c r="A295" s="449" t="s">
        <v>497</v>
      </c>
      <c r="B295" s="443"/>
      <c r="C295" s="443"/>
      <c r="D295" s="436">
        <f>D293-D294</f>
        <v>0</v>
      </c>
      <c r="E295" s="436">
        <f>E293-E294</f>
        <v>0</v>
      </c>
      <c r="F295" s="436">
        <f>F293-F294</f>
        <v>0</v>
      </c>
      <c r="G295" s="436">
        <f>G293-G294</f>
        <v>0</v>
      </c>
      <c r="H295" s="476">
        <f>H293-H294</f>
        <v>0</v>
      </c>
      <c r="I295" s="358"/>
    </row>
    <row r="296" spans="1:9" ht="13.5" thickBot="1" x14ac:dyDescent="0.25">
      <c r="A296" s="449" t="s">
        <v>498</v>
      </c>
      <c r="B296" s="443"/>
      <c r="C296" s="443"/>
      <c r="D296" s="436">
        <f>C266+C274+H271</f>
        <v>0</v>
      </c>
      <c r="E296" s="436">
        <f>D296*(1+H279)</f>
        <v>0</v>
      </c>
      <c r="F296" s="436">
        <f>E296*(1+H279)</f>
        <v>0</v>
      </c>
      <c r="G296" s="436">
        <f>F296*(1+H279)</f>
        <v>0</v>
      </c>
      <c r="H296" s="476">
        <f>G296*(1+H279)</f>
        <v>0</v>
      </c>
      <c r="I296" s="358"/>
    </row>
    <row r="297" spans="1:9" ht="13.5" thickBot="1" x14ac:dyDescent="0.25">
      <c r="A297" s="449" t="s">
        <v>499</v>
      </c>
      <c r="B297" s="443"/>
      <c r="C297" s="443"/>
      <c r="D297" s="426"/>
      <c r="E297" s="436">
        <f>D297</f>
        <v>0</v>
      </c>
      <c r="F297" s="436">
        <f>E297</f>
        <v>0</v>
      </c>
      <c r="G297" s="436">
        <f>F297</f>
        <v>0</v>
      </c>
      <c r="H297" s="476">
        <f>G297</f>
        <v>0</v>
      </c>
      <c r="I297" s="358"/>
    </row>
    <row r="298" spans="1:9" ht="10.5" customHeight="1" x14ac:dyDescent="0.2">
      <c r="A298" s="1269" t="s">
        <v>500</v>
      </c>
      <c r="B298" s="1270"/>
      <c r="C298" s="1271"/>
      <c r="D298" s="1272">
        <v>0</v>
      </c>
      <c r="E298" s="1272">
        <v>0</v>
      </c>
      <c r="F298" s="1272">
        <v>0</v>
      </c>
      <c r="G298" s="1272">
        <v>0</v>
      </c>
      <c r="H298" s="1272">
        <v>0</v>
      </c>
      <c r="I298" s="358"/>
    </row>
    <row r="299" spans="1:9" ht="14.25" customHeight="1" thickBot="1" x14ac:dyDescent="0.25">
      <c r="A299" s="1269"/>
      <c r="B299" s="1270"/>
      <c r="C299" s="1271"/>
      <c r="D299" s="1273"/>
      <c r="E299" s="1273"/>
      <c r="F299" s="1273"/>
      <c r="G299" s="1273"/>
      <c r="H299" s="1273"/>
      <c r="I299" s="358"/>
    </row>
    <row r="300" spans="1:9" ht="13.5" thickBot="1" x14ac:dyDescent="0.25">
      <c r="A300" s="449" t="s">
        <v>501</v>
      </c>
      <c r="B300" s="443"/>
      <c r="C300" s="443"/>
      <c r="D300" s="436">
        <f>D295-D296-D297+D298</f>
        <v>0</v>
      </c>
      <c r="E300" s="436">
        <f>E295-E296-E297+E298</f>
        <v>0</v>
      </c>
      <c r="F300" s="436">
        <f>F295-F296-F297+F298</f>
        <v>0</v>
      </c>
      <c r="G300" s="436">
        <f>G295-G296-G297+G298</f>
        <v>0</v>
      </c>
      <c r="H300" s="476">
        <f>H295-H296-H297+H298</f>
        <v>0</v>
      </c>
      <c r="I300" s="358"/>
    </row>
    <row r="301" spans="1:9" ht="13.5" thickBot="1" x14ac:dyDescent="0.25">
      <c r="A301" s="449" t="s">
        <v>502</v>
      </c>
      <c r="B301" s="443"/>
      <c r="C301" s="443"/>
      <c r="D301" s="426"/>
      <c r="E301" s="426">
        <v>0</v>
      </c>
      <c r="F301" s="426">
        <v>0</v>
      </c>
      <c r="G301" s="426">
        <v>0</v>
      </c>
      <c r="H301" s="426">
        <v>0</v>
      </c>
      <c r="I301" s="358"/>
    </row>
    <row r="302" spans="1:9" ht="13.5" thickBot="1" x14ac:dyDescent="0.25">
      <c r="A302" s="449" t="s">
        <v>503</v>
      </c>
      <c r="B302" s="443"/>
      <c r="C302" s="443"/>
      <c r="D302" s="426"/>
      <c r="E302" s="426"/>
      <c r="F302" s="426"/>
      <c r="G302" s="426"/>
      <c r="H302" s="426"/>
      <c r="I302" s="358"/>
    </row>
    <row r="303" spans="1:9" x14ac:dyDescent="0.2">
      <c r="A303" s="449" t="s">
        <v>504</v>
      </c>
      <c r="B303" s="443"/>
      <c r="C303" s="443"/>
      <c r="D303" s="436">
        <f>D300-(D301+D302)</f>
        <v>0</v>
      </c>
      <c r="E303" s="436">
        <f>E300-(E301+E302)</f>
        <v>0</v>
      </c>
      <c r="F303" s="436">
        <f>F300-(F301+F302)</f>
        <v>0</v>
      </c>
      <c r="G303" s="436">
        <f>G300-(G301+G302)</f>
        <v>0</v>
      </c>
      <c r="H303" s="477">
        <f>H300-(H301+H302)</f>
        <v>0</v>
      </c>
      <c r="I303" s="358"/>
    </row>
    <row r="304" spans="1:9" x14ac:dyDescent="0.2">
      <c r="A304" s="449" t="s">
        <v>505</v>
      </c>
      <c r="B304" s="443"/>
      <c r="C304" s="443"/>
      <c r="D304" s="586" t="e">
        <f>D300/(D301+D302)</f>
        <v>#DIV/0!</v>
      </c>
      <c r="E304" s="478" t="e">
        <f>E300/(E301+E302)</f>
        <v>#DIV/0!</v>
      </c>
      <c r="F304" s="478" t="e">
        <f>F300/(F301+F302)</f>
        <v>#DIV/0!</v>
      </c>
      <c r="G304" s="478" t="e">
        <f>G300/(G301+G302)</f>
        <v>#DIV/0!</v>
      </c>
      <c r="H304" s="479" t="e">
        <f>H300/(H301+H302)</f>
        <v>#DIV/0!</v>
      </c>
      <c r="I304" s="358"/>
    </row>
    <row r="305" spans="1:9" ht="12.75" customHeight="1" x14ac:dyDescent="0.2">
      <c r="A305" s="449" t="s">
        <v>506</v>
      </c>
      <c r="B305" s="443"/>
      <c r="C305" s="443"/>
      <c r="D305" s="480"/>
      <c r="E305" s="480"/>
      <c r="F305" s="480"/>
      <c r="G305" s="480"/>
      <c r="H305" s="480"/>
      <c r="I305" s="358"/>
    </row>
    <row r="306" spans="1:9" ht="13.5" thickBot="1" x14ac:dyDescent="0.25">
      <c r="A306" s="461" t="s">
        <v>507</v>
      </c>
      <c r="B306" s="462"/>
      <c r="C306" s="462"/>
      <c r="D306" s="481">
        <f>D303-D305</f>
        <v>0</v>
      </c>
      <c r="E306" s="481">
        <f>E303-E305</f>
        <v>0</v>
      </c>
      <c r="F306" s="481">
        <f>F303-F305</f>
        <v>0</v>
      </c>
      <c r="G306" s="481">
        <f>G303-G305</f>
        <v>0</v>
      </c>
      <c r="H306" s="481">
        <f>H303-H305</f>
        <v>0</v>
      </c>
      <c r="I306" s="358"/>
    </row>
    <row r="307" spans="1:9" ht="14.25" thickTop="1" thickBot="1" x14ac:dyDescent="0.25">
      <c r="A307" s="358"/>
      <c r="B307" s="358"/>
      <c r="C307" s="358"/>
      <c r="D307" s="358"/>
      <c r="E307" s="358"/>
      <c r="F307" s="358"/>
      <c r="G307" s="358"/>
      <c r="H307" s="358"/>
      <c r="I307" s="358"/>
    </row>
    <row r="308" spans="1:9" ht="13.5" thickTop="1" x14ac:dyDescent="0.2">
      <c r="A308" s="464"/>
      <c r="B308" s="475"/>
      <c r="C308" s="475"/>
      <c r="D308" s="432" t="s">
        <v>508</v>
      </c>
      <c r="E308" s="432" t="s">
        <v>509</v>
      </c>
      <c r="F308" s="432" t="s">
        <v>510</v>
      </c>
      <c r="G308" s="432" t="s">
        <v>511</v>
      </c>
      <c r="H308" s="433" t="s">
        <v>512</v>
      </c>
      <c r="I308" s="358"/>
    </row>
    <row r="309" spans="1:9" x14ac:dyDescent="0.2">
      <c r="A309" s="449" t="s">
        <v>495</v>
      </c>
      <c r="B309" s="443"/>
      <c r="C309" s="443"/>
      <c r="D309" s="436">
        <f>H293*(1+H254)</f>
        <v>0</v>
      </c>
      <c r="E309" s="436">
        <f>D309*(1+H254)</f>
        <v>0</v>
      </c>
      <c r="F309" s="436">
        <f>E309*(1+H254)</f>
        <v>0</v>
      </c>
      <c r="G309" s="436">
        <f>F309*(1+H254)</f>
        <v>0</v>
      </c>
      <c r="H309" s="476">
        <f>G309*(1+H254)</f>
        <v>0</v>
      </c>
      <c r="I309" s="358"/>
    </row>
    <row r="310" spans="1:9" x14ac:dyDescent="0.2">
      <c r="A310" s="449" t="s">
        <v>496</v>
      </c>
      <c r="B310" s="443"/>
      <c r="C310" s="443"/>
      <c r="D310" s="436">
        <f>D309*F251</f>
        <v>0</v>
      </c>
      <c r="E310" s="436">
        <f>E309*F251</f>
        <v>0</v>
      </c>
      <c r="F310" s="436">
        <f>F309*F251</f>
        <v>0</v>
      </c>
      <c r="G310" s="436">
        <f>G309*F251</f>
        <v>0</v>
      </c>
      <c r="H310" s="476">
        <f>H309*F251</f>
        <v>0</v>
      </c>
      <c r="I310" s="358"/>
    </row>
    <row r="311" spans="1:9" x14ac:dyDescent="0.2">
      <c r="A311" s="449" t="s">
        <v>497</v>
      </c>
      <c r="B311" s="443"/>
      <c r="C311" s="443"/>
      <c r="D311" s="436">
        <f>D309-D310</f>
        <v>0</v>
      </c>
      <c r="E311" s="436">
        <f>E309-E310</f>
        <v>0</v>
      </c>
      <c r="F311" s="436">
        <f>F309-F310</f>
        <v>0</v>
      </c>
      <c r="G311" s="436">
        <f>G309-G310</f>
        <v>0</v>
      </c>
      <c r="H311" s="476">
        <f>H309-H310</f>
        <v>0</v>
      </c>
      <c r="I311" s="358"/>
    </row>
    <row r="312" spans="1:9" x14ac:dyDescent="0.2">
      <c r="A312" s="449" t="s">
        <v>498</v>
      </c>
      <c r="B312" s="443"/>
      <c r="C312" s="443"/>
      <c r="D312" s="436">
        <f>H296*(1+H279)</f>
        <v>0</v>
      </c>
      <c r="E312" s="436">
        <f>D312*(1+H279)</f>
        <v>0</v>
      </c>
      <c r="F312" s="436">
        <f>E312*(1+H279)</f>
        <v>0</v>
      </c>
      <c r="G312" s="436">
        <f>F312*(1+H279)</f>
        <v>0</v>
      </c>
      <c r="H312" s="476">
        <f>G312*(1+H279)</f>
        <v>0</v>
      </c>
      <c r="I312" s="358"/>
    </row>
    <row r="313" spans="1:9" ht="13.5" thickBot="1" x14ac:dyDescent="0.25">
      <c r="A313" s="449" t="s">
        <v>499</v>
      </c>
      <c r="B313" s="443"/>
      <c r="C313" s="443"/>
      <c r="D313" s="482">
        <f>H297</f>
        <v>0</v>
      </c>
      <c r="E313" s="436">
        <f>D313</f>
        <v>0</v>
      </c>
      <c r="F313" s="436">
        <f>E313</f>
        <v>0</v>
      </c>
      <c r="G313" s="436">
        <f>F313</f>
        <v>0</v>
      </c>
      <c r="H313" s="476">
        <f>G313</f>
        <v>0</v>
      </c>
      <c r="I313" s="358"/>
    </row>
    <row r="314" spans="1:9" ht="6" customHeight="1" x14ac:dyDescent="0.2">
      <c r="A314" s="1269" t="s">
        <v>500</v>
      </c>
      <c r="B314" s="1270"/>
      <c r="C314" s="1271"/>
      <c r="D314" s="1272">
        <v>0</v>
      </c>
      <c r="E314" s="1272">
        <v>0</v>
      </c>
      <c r="F314" s="1272">
        <v>0</v>
      </c>
      <c r="G314" s="1272">
        <v>0</v>
      </c>
      <c r="H314" s="1279">
        <v>0</v>
      </c>
      <c r="I314" s="358"/>
    </row>
    <row r="315" spans="1:9" ht="20.25" customHeight="1" thickBot="1" x14ac:dyDescent="0.25">
      <c r="A315" s="1269"/>
      <c r="B315" s="1270"/>
      <c r="C315" s="1271"/>
      <c r="D315" s="1273"/>
      <c r="E315" s="1273"/>
      <c r="F315" s="1273"/>
      <c r="G315" s="1273"/>
      <c r="H315" s="1280"/>
      <c r="I315" s="358"/>
    </row>
    <row r="316" spans="1:9" ht="13.5" customHeight="1" thickBot="1" x14ac:dyDescent="0.25">
      <c r="A316" s="449" t="s">
        <v>501</v>
      </c>
      <c r="B316" s="443"/>
      <c r="C316" s="443"/>
      <c r="D316" s="436">
        <f>D311-D312-D313+D314</f>
        <v>0</v>
      </c>
      <c r="E316" s="436">
        <f>E311-E312-E313+E314</f>
        <v>0</v>
      </c>
      <c r="F316" s="436">
        <f>F311-F312-F313+F314</f>
        <v>0</v>
      </c>
      <c r="G316" s="436">
        <f>G311-G312-G313+G314</f>
        <v>0</v>
      </c>
      <c r="H316" s="476">
        <f>H311-H312-H313+H314</f>
        <v>0</v>
      </c>
      <c r="I316" s="358"/>
    </row>
    <row r="317" spans="1:9" ht="13.5" thickBot="1" x14ac:dyDescent="0.25">
      <c r="A317" s="449" t="s">
        <v>502</v>
      </c>
      <c r="B317" s="443"/>
      <c r="C317" s="443"/>
      <c r="D317" s="426"/>
      <c r="E317" s="426"/>
      <c r="F317" s="426"/>
      <c r="G317" s="426"/>
      <c r="H317" s="426"/>
      <c r="I317" s="358"/>
    </row>
    <row r="318" spans="1:9" ht="13.5" thickBot="1" x14ac:dyDescent="0.25">
      <c r="A318" s="449" t="s">
        <v>503</v>
      </c>
      <c r="B318" s="443"/>
      <c r="C318" s="443"/>
      <c r="D318" s="426"/>
      <c r="E318" s="426"/>
      <c r="F318" s="426"/>
      <c r="G318" s="426"/>
      <c r="H318" s="426"/>
      <c r="I318" s="358"/>
    </row>
    <row r="319" spans="1:9" x14ac:dyDescent="0.2">
      <c r="A319" s="449" t="s">
        <v>504</v>
      </c>
      <c r="B319" s="443"/>
      <c r="C319" s="443"/>
      <c r="D319" s="436">
        <f>D316-(D317+D318)</f>
        <v>0</v>
      </c>
      <c r="E319" s="436">
        <f>E316-(E317+E318)</f>
        <v>0</v>
      </c>
      <c r="F319" s="436">
        <f>F316-(F317+F318)</f>
        <v>0</v>
      </c>
      <c r="G319" s="436">
        <f>G316-(G317+G318)</f>
        <v>0</v>
      </c>
      <c r="H319" s="477">
        <f>H316-(H317+H318)</f>
        <v>0</v>
      </c>
      <c r="I319" s="358"/>
    </row>
    <row r="320" spans="1:9" ht="13.5" thickBot="1" x14ac:dyDescent="0.25">
      <c r="A320" s="449" t="s">
        <v>505</v>
      </c>
      <c r="B320" s="443"/>
      <c r="C320" s="443"/>
      <c r="D320" s="478" t="e">
        <f>D316/(D317+D318)</f>
        <v>#DIV/0!</v>
      </c>
      <c r="E320" s="478" t="e">
        <f>E316/(E317+E318)</f>
        <v>#DIV/0!</v>
      </c>
      <c r="F320" s="478" t="e">
        <f>F316/(F317+F318)</f>
        <v>#DIV/0!</v>
      </c>
      <c r="G320" s="478" t="e">
        <f>G316/(G317+G318)</f>
        <v>#DIV/0!</v>
      </c>
      <c r="H320" s="483" t="e">
        <f>H316/(H317+H318)</f>
        <v>#DIV/0!</v>
      </c>
      <c r="I320" s="358"/>
    </row>
    <row r="321" spans="1:9" ht="12.75" customHeight="1" thickBot="1" x14ac:dyDescent="0.25">
      <c r="A321" s="449" t="s">
        <v>506</v>
      </c>
      <c r="B321" s="443"/>
      <c r="C321" s="443"/>
      <c r="D321" s="484"/>
      <c r="E321" s="484"/>
      <c r="F321" s="484"/>
      <c r="G321" s="484"/>
      <c r="H321" s="485"/>
      <c r="I321" s="358"/>
    </row>
    <row r="322" spans="1:9" ht="13.5" thickBot="1" x14ac:dyDescent="0.25">
      <c r="A322" s="461" t="s">
        <v>507</v>
      </c>
      <c r="B322" s="462"/>
      <c r="C322" s="462"/>
      <c r="D322" s="594">
        <f>D319-D321</f>
        <v>0</v>
      </c>
      <c r="E322" s="594">
        <f>E319-E321</f>
        <v>0</v>
      </c>
      <c r="F322" s="594">
        <f>F319-F321</f>
        <v>0</v>
      </c>
      <c r="G322" s="594">
        <f>G319-G321</f>
        <v>0</v>
      </c>
      <c r="H322" s="595">
        <f>H319-H321</f>
        <v>0</v>
      </c>
      <c r="I322" s="358"/>
    </row>
    <row r="323" spans="1:9" ht="14.25" thickTop="1" thickBot="1" x14ac:dyDescent="0.25">
      <c r="A323" s="358"/>
      <c r="B323" s="358"/>
      <c r="C323" s="358"/>
      <c r="D323" s="358"/>
      <c r="E323" s="358"/>
      <c r="F323" s="358"/>
      <c r="G323" s="358"/>
      <c r="H323" s="358"/>
      <c r="I323" s="358"/>
    </row>
    <row r="324" spans="1:9" ht="13.5" thickTop="1" x14ac:dyDescent="0.2">
      <c r="A324" s="464"/>
      <c r="B324" s="475"/>
      <c r="C324" s="475"/>
      <c r="D324" s="432" t="s">
        <v>513</v>
      </c>
      <c r="E324" s="432" t="s">
        <v>514</v>
      </c>
      <c r="F324" s="432" t="s">
        <v>515</v>
      </c>
      <c r="G324" s="432" t="s">
        <v>516</v>
      </c>
      <c r="H324" s="433" t="s">
        <v>517</v>
      </c>
      <c r="I324" s="358"/>
    </row>
    <row r="325" spans="1:9" x14ac:dyDescent="0.2">
      <c r="A325" s="449" t="s">
        <v>495</v>
      </c>
      <c r="B325" s="443"/>
      <c r="C325" s="443"/>
      <c r="D325" s="436">
        <f>H309*(1+H254)</f>
        <v>0</v>
      </c>
      <c r="E325" s="436">
        <f>D325*(1+H254)</f>
        <v>0</v>
      </c>
      <c r="F325" s="436">
        <f>E325*(1+H254)</f>
        <v>0</v>
      </c>
      <c r="G325" s="436">
        <f>F325*(1+H254)</f>
        <v>0</v>
      </c>
      <c r="H325" s="476">
        <f>G325*(1+H254)</f>
        <v>0</v>
      </c>
      <c r="I325" s="358"/>
    </row>
    <row r="326" spans="1:9" x14ac:dyDescent="0.2">
      <c r="A326" s="449" t="s">
        <v>496</v>
      </c>
      <c r="B326" s="443"/>
      <c r="C326" s="443"/>
      <c r="D326" s="436">
        <f>D325*F251</f>
        <v>0</v>
      </c>
      <c r="E326" s="436">
        <f>E325*F251</f>
        <v>0</v>
      </c>
      <c r="F326" s="436">
        <f>F325*F251</f>
        <v>0</v>
      </c>
      <c r="G326" s="436">
        <f>G325*F251</f>
        <v>0</v>
      </c>
      <c r="H326" s="476">
        <f>H325*F251</f>
        <v>0</v>
      </c>
      <c r="I326" s="358"/>
    </row>
    <row r="327" spans="1:9" x14ac:dyDescent="0.2">
      <c r="A327" s="449" t="s">
        <v>497</v>
      </c>
      <c r="B327" s="443"/>
      <c r="C327" s="443"/>
      <c r="D327" s="436">
        <f>D325-D326</f>
        <v>0</v>
      </c>
      <c r="E327" s="436">
        <f>E325-E326</f>
        <v>0</v>
      </c>
      <c r="F327" s="436">
        <f>F325-F326</f>
        <v>0</v>
      </c>
      <c r="G327" s="436">
        <f>G325-G326</f>
        <v>0</v>
      </c>
      <c r="H327" s="476">
        <f>H325-H326</f>
        <v>0</v>
      </c>
      <c r="I327" s="358"/>
    </row>
    <row r="328" spans="1:9" x14ac:dyDescent="0.2">
      <c r="A328" s="449" t="s">
        <v>498</v>
      </c>
      <c r="B328" s="443"/>
      <c r="C328" s="443"/>
      <c r="D328" s="436">
        <f>H312*(1+H279)</f>
        <v>0</v>
      </c>
      <c r="E328" s="436">
        <f>D328*(1+H279)</f>
        <v>0</v>
      </c>
      <c r="F328" s="436">
        <f>E328*(1+H279)</f>
        <v>0</v>
      </c>
      <c r="G328" s="436">
        <f>F328*(1+H279)</f>
        <v>0</v>
      </c>
      <c r="H328" s="476">
        <f>G328*(1+H279)</f>
        <v>0</v>
      </c>
      <c r="I328" s="358"/>
    </row>
    <row r="329" spans="1:9" ht="13.5" thickBot="1" x14ac:dyDescent="0.25">
      <c r="A329" s="449" t="s">
        <v>499</v>
      </c>
      <c r="B329" s="443"/>
      <c r="C329" s="443"/>
      <c r="D329" s="482">
        <f>H313</f>
        <v>0</v>
      </c>
      <c r="E329" s="436">
        <f>D329</f>
        <v>0</v>
      </c>
      <c r="F329" s="436">
        <f>E329</f>
        <v>0</v>
      </c>
      <c r="G329" s="436">
        <f>F329</f>
        <v>0</v>
      </c>
      <c r="H329" s="486">
        <f>G329</f>
        <v>0</v>
      </c>
      <c r="I329" s="358"/>
    </row>
    <row r="330" spans="1:9" ht="12.75" customHeight="1" x14ac:dyDescent="0.2">
      <c r="A330" s="1269" t="s">
        <v>500</v>
      </c>
      <c r="B330" s="1270"/>
      <c r="C330" s="1271"/>
      <c r="D330" s="1272">
        <v>0</v>
      </c>
      <c r="E330" s="1272">
        <v>0</v>
      </c>
      <c r="F330" s="1272">
        <v>0</v>
      </c>
      <c r="G330" s="1272">
        <v>0</v>
      </c>
      <c r="H330" s="1279">
        <v>0</v>
      </c>
      <c r="I330" s="488"/>
    </row>
    <row r="331" spans="1:9" ht="12.75" customHeight="1" thickBot="1" x14ac:dyDescent="0.25">
      <c r="A331" s="1269"/>
      <c r="B331" s="1270"/>
      <c r="C331" s="1271"/>
      <c r="D331" s="1273"/>
      <c r="E331" s="1273"/>
      <c r="F331" s="1273"/>
      <c r="G331" s="1273"/>
      <c r="H331" s="1280"/>
      <c r="I331" s="443"/>
    </row>
    <row r="332" spans="1:9" ht="13.5" thickBot="1" x14ac:dyDescent="0.25">
      <c r="A332" s="449" t="s">
        <v>501</v>
      </c>
      <c r="B332" s="443"/>
      <c r="C332" s="443"/>
      <c r="D332" s="436">
        <f>D327-D328-D329+D330</f>
        <v>0</v>
      </c>
      <c r="E332" s="436">
        <f>E327-E328-E329+E330</f>
        <v>0</v>
      </c>
      <c r="F332" s="436">
        <f>F327-F328-F329+F330</f>
        <v>0</v>
      </c>
      <c r="G332" s="436">
        <f>G327-G328-G329+G330</f>
        <v>0</v>
      </c>
      <c r="H332" s="476">
        <f>H327-H328-H329+H330</f>
        <v>0</v>
      </c>
      <c r="I332" s="443"/>
    </row>
    <row r="333" spans="1:9" ht="13.5" thickBot="1" x14ac:dyDescent="0.25">
      <c r="A333" s="449" t="s">
        <v>502</v>
      </c>
      <c r="B333" s="443"/>
      <c r="C333" s="443"/>
      <c r="D333" s="426"/>
      <c r="E333" s="426"/>
      <c r="F333" s="426"/>
      <c r="G333" s="426"/>
      <c r="H333" s="426"/>
      <c r="I333" s="443"/>
    </row>
    <row r="334" spans="1:9" ht="14.25" customHeight="1" thickBot="1" x14ac:dyDescent="0.25">
      <c r="A334" s="449" t="s">
        <v>503</v>
      </c>
      <c r="B334" s="443"/>
      <c r="C334" s="443"/>
      <c r="D334" s="426"/>
      <c r="E334" s="426"/>
      <c r="F334" s="426"/>
      <c r="G334" s="426"/>
      <c r="H334" s="426"/>
      <c r="I334" s="456"/>
    </row>
    <row r="335" spans="1:9" ht="14.25" customHeight="1" x14ac:dyDescent="0.2">
      <c r="A335" s="449" t="s">
        <v>504</v>
      </c>
      <c r="B335" s="443"/>
      <c r="C335" s="443"/>
      <c r="D335" s="436">
        <f>D332-(D333+D334)</f>
        <v>0</v>
      </c>
      <c r="E335" s="436">
        <f>E332-(E333+E334)</f>
        <v>0</v>
      </c>
      <c r="F335" s="436">
        <f>F332-(F333+F334)</f>
        <v>0</v>
      </c>
      <c r="G335" s="436">
        <f>G332-(G333+G334)</f>
        <v>0</v>
      </c>
      <c r="H335" s="477">
        <f>H332-(H333+H334)</f>
        <v>0</v>
      </c>
      <c r="I335" s="456"/>
    </row>
    <row r="336" spans="1:9" ht="13.5" thickBot="1" x14ac:dyDescent="0.25">
      <c r="A336" s="449" t="s">
        <v>505</v>
      </c>
      <c r="B336" s="443"/>
      <c r="C336" s="443"/>
      <c r="D336" s="478" t="e">
        <f>D332/(D333+D334)</f>
        <v>#DIV/0!</v>
      </c>
      <c r="E336" s="478" t="e">
        <f>E332/(E333+E334)</f>
        <v>#DIV/0!</v>
      </c>
      <c r="F336" s="478" t="e">
        <f>F332/(F333+F334)</f>
        <v>#DIV/0!</v>
      </c>
      <c r="G336" s="478" t="e">
        <f>G332/(G333+G334)</f>
        <v>#DIV/0!</v>
      </c>
      <c r="H336" s="483" t="e">
        <f>H332/(H333+H334)</f>
        <v>#DIV/0!</v>
      </c>
      <c r="I336" s="456"/>
    </row>
    <row r="337" spans="1:9" ht="13.5" thickBot="1" x14ac:dyDescent="0.25">
      <c r="A337" s="449" t="s">
        <v>506</v>
      </c>
      <c r="B337" s="443"/>
      <c r="C337" s="487"/>
      <c r="D337" s="484">
        <v>0</v>
      </c>
      <c r="E337" s="484"/>
      <c r="F337" s="484"/>
      <c r="G337" s="484"/>
      <c r="H337" s="485"/>
      <c r="I337" s="456"/>
    </row>
    <row r="338" spans="1:9" ht="13.5" thickBot="1" x14ac:dyDescent="0.25">
      <c r="A338" s="461" t="s">
        <v>507</v>
      </c>
      <c r="B338" s="462"/>
      <c r="C338" s="462"/>
      <c r="D338" s="594">
        <f>D335-D337</f>
        <v>0</v>
      </c>
      <c r="E338" s="594">
        <f>E335-E337</f>
        <v>0</v>
      </c>
      <c r="F338" s="594">
        <f>F335-F337</f>
        <v>0</v>
      </c>
      <c r="G338" s="594">
        <f>G335-G337</f>
        <v>0</v>
      </c>
      <c r="H338" s="595">
        <f>H335-H337</f>
        <v>0</v>
      </c>
      <c r="I338" s="456"/>
    </row>
    <row r="339" spans="1:9" ht="14.25" customHeight="1" thickTop="1" x14ac:dyDescent="0.2">
      <c r="A339" s="358"/>
      <c r="B339" s="358"/>
      <c r="C339" s="358"/>
      <c r="D339" s="358"/>
      <c r="E339" s="358"/>
      <c r="F339" s="358"/>
      <c r="G339" s="359"/>
      <c r="H339" s="359"/>
      <c r="I339" s="456"/>
    </row>
    <row r="340" spans="1:9" ht="14.25" customHeight="1" x14ac:dyDescent="0.2">
      <c r="A340" s="358"/>
      <c r="B340" s="358"/>
      <c r="C340" s="358"/>
      <c r="D340" s="358"/>
      <c r="E340" s="358"/>
      <c r="F340" s="358"/>
      <c r="G340" s="359"/>
      <c r="H340" s="359"/>
      <c r="I340" s="456"/>
    </row>
    <row r="341" spans="1:9" ht="14.25" customHeight="1" x14ac:dyDescent="0.2">
      <c r="A341" s="358"/>
      <c r="B341" s="358"/>
      <c r="C341" s="358"/>
      <c r="D341" s="358"/>
      <c r="E341" s="358"/>
      <c r="F341" s="358"/>
      <c r="G341" s="359"/>
      <c r="H341" s="359"/>
      <c r="I341" s="456"/>
    </row>
    <row r="342" spans="1:9" ht="14.25" customHeight="1" x14ac:dyDescent="0.2">
      <c r="A342" s="358"/>
      <c r="B342" s="358"/>
      <c r="C342" s="358"/>
      <c r="D342" s="358"/>
      <c r="E342" s="358"/>
      <c r="F342" s="358"/>
      <c r="G342" s="359"/>
      <c r="H342" s="359"/>
      <c r="I342" s="456"/>
    </row>
    <row r="343" spans="1:9" ht="14.25" customHeight="1" x14ac:dyDescent="0.2">
      <c r="A343" s="358"/>
      <c r="B343" s="358"/>
      <c r="C343" s="358"/>
      <c r="D343" s="358"/>
      <c r="E343" s="358"/>
      <c r="F343" s="358"/>
      <c r="G343" s="359"/>
      <c r="H343" s="359"/>
      <c r="I343" s="456"/>
    </row>
    <row r="344" spans="1:9" ht="14.25" customHeight="1" x14ac:dyDescent="0.2">
      <c r="A344" s="358"/>
      <c r="B344" s="358"/>
      <c r="C344" s="358"/>
      <c r="D344" s="358"/>
      <c r="E344" s="358"/>
      <c r="F344" s="358"/>
      <c r="G344" s="359"/>
      <c r="H344" s="359"/>
      <c r="I344" s="456"/>
    </row>
    <row r="345" spans="1:9" ht="14.25" customHeight="1" x14ac:dyDescent="0.2">
      <c r="A345" s="358"/>
      <c r="B345" s="358"/>
      <c r="C345" s="358"/>
      <c r="D345" s="358"/>
      <c r="E345" s="358"/>
      <c r="F345" s="358"/>
      <c r="G345" s="359"/>
      <c r="H345" s="359"/>
      <c r="I345" s="456"/>
    </row>
    <row r="346" spans="1:9" x14ac:dyDescent="0.2">
      <c r="A346" s="471"/>
      <c r="B346" s="473"/>
      <c r="C346" s="443"/>
      <c r="D346" s="443"/>
      <c r="E346" s="472"/>
      <c r="F346" s="443"/>
      <c r="G346" s="443"/>
      <c r="H346" s="443"/>
      <c r="I346" s="456"/>
    </row>
    <row r="347" spans="1:9" ht="15" thickTop="1" x14ac:dyDescent="0.2">
      <c r="A347" s="79" t="s">
        <v>576</v>
      </c>
      <c r="B347" s="77"/>
      <c r="C347" s="77"/>
      <c r="D347" s="77"/>
      <c r="E347" s="77"/>
      <c r="F347" s="1268" t="s">
        <v>518</v>
      </c>
      <c r="G347" s="1268"/>
      <c r="H347" s="1268"/>
      <c r="I347" s="456"/>
    </row>
    <row r="348" spans="1:9" ht="12.75" customHeight="1" x14ac:dyDescent="0.2">
      <c r="A348" s="648" t="s">
        <v>602</v>
      </c>
      <c r="B348" s="648"/>
      <c r="C348" s="648"/>
      <c r="D348" s="648"/>
      <c r="E348" s="648"/>
      <c r="F348" s="648"/>
      <c r="G348" s="648"/>
      <c r="H348" s="648"/>
      <c r="I348" s="456"/>
    </row>
    <row r="349" spans="1:9" x14ac:dyDescent="0.2">
      <c r="A349" s="648"/>
      <c r="B349" s="648"/>
      <c r="C349" s="648"/>
      <c r="D349" s="648"/>
      <c r="E349" s="648"/>
      <c r="F349" s="648"/>
      <c r="G349" s="648"/>
      <c r="H349" s="648"/>
      <c r="I349" s="456"/>
    </row>
    <row r="350" spans="1:9" ht="14.25" x14ac:dyDescent="0.2">
      <c r="A350" s="77"/>
      <c r="B350" s="77"/>
      <c r="C350" s="77"/>
      <c r="D350" s="77"/>
      <c r="E350" s="77"/>
      <c r="F350" s="77"/>
      <c r="G350" s="77"/>
      <c r="H350" s="77"/>
      <c r="I350" s="456"/>
    </row>
    <row r="351" spans="1:9" ht="14.25" customHeight="1" x14ac:dyDescent="0.2">
      <c r="A351" s="1260" t="s">
        <v>519</v>
      </c>
      <c r="B351" s="1260"/>
      <c r="C351" s="1260"/>
      <c r="D351" s="1260"/>
      <c r="E351" s="558"/>
      <c r="F351" s="77"/>
      <c r="G351" s="80"/>
      <c r="H351" s="77"/>
      <c r="I351" s="456"/>
    </row>
    <row r="352" spans="1:9" ht="14.25" customHeight="1" x14ac:dyDescent="0.2">
      <c r="A352" s="560"/>
      <c r="B352" s="648" t="s">
        <v>520</v>
      </c>
      <c r="C352" s="648"/>
      <c r="D352" s="648"/>
      <c r="E352" s="648"/>
      <c r="F352" s="648"/>
      <c r="G352" s="648"/>
      <c r="H352" s="648"/>
      <c r="I352" s="456"/>
    </row>
    <row r="353" spans="1:9" ht="15" thickBot="1" x14ac:dyDescent="0.25">
      <c r="A353" s="560"/>
      <c r="B353" s="1259"/>
      <c r="C353" s="1259"/>
      <c r="D353" s="1259"/>
      <c r="E353" s="1259"/>
      <c r="F353" s="1259"/>
      <c r="G353" s="1259"/>
      <c r="H353" s="1259"/>
      <c r="I353" s="456"/>
    </row>
    <row r="354" spans="1:9" ht="14.25" customHeight="1" x14ac:dyDescent="0.2">
      <c r="A354" s="558"/>
      <c r="B354" s="558" t="s">
        <v>521</v>
      </c>
      <c r="C354" s="77"/>
      <c r="D354" s="489">
        <v>7.0000000000000007E-2</v>
      </c>
      <c r="E354" s="558"/>
      <c r="F354" s="77"/>
      <c r="G354" s="490">
        <f>C261</f>
        <v>0</v>
      </c>
      <c r="H354" s="11"/>
      <c r="I354" s="456"/>
    </row>
    <row r="355" spans="1:9" ht="14.25" customHeight="1" x14ac:dyDescent="0.2">
      <c r="A355" s="558"/>
      <c r="B355" s="558" t="s">
        <v>522</v>
      </c>
      <c r="C355" s="77"/>
      <c r="D355" s="489">
        <v>0.06</v>
      </c>
      <c r="E355" s="558"/>
      <c r="F355" s="77"/>
      <c r="G355" s="491"/>
      <c r="H355" s="11"/>
      <c r="I355" s="456"/>
    </row>
    <row r="356" spans="1:9" ht="14.25" customHeight="1" x14ac:dyDescent="0.2">
      <c r="A356" s="558"/>
      <c r="B356" s="1255" t="s">
        <v>523</v>
      </c>
      <c r="C356" s="1255"/>
      <c r="D356" s="489">
        <v>0.05</v>
      </c>
      <c r="E356" s="558"/>
      <c r="F356" s="77"/>
      <c r="G356" s="491"/>
      <c r="H356" s="11"/>
      <c r="I356" s="456"/>
    </row>
    <row r="357" spans="1:9" ht="14.25" customHeight="1" x14ac:dyDescent="0.2">
      <c r="A357" s="558"/>
      <c r="B357" s="558"/>
      <c r="C357" s="558"/>
      <c r="D357" s="489"/>
      <c r="E357" s="558"/>
      <c r="F357" s="77"/>
      <c r="G357" s="491"/>
      <c r="H357" s="11"/>
      <c r="I357" s="456"/>
    </row>
    <row r="358" spans="1:9" ht="14.25" customHeight="1" x14ac:dyDescent="0.2">
      <c r="A358" s="77" t="s">
        <v>524</v>
      </c>
      <c r="B358" s="77"/>
      <c r="C358" s="77"/>
      <c r="D358" s="77"/>
      <c r="E358" s="77"/>
      <c r="F358" s="77"/>
      <c r="G358" s="492">
        <f>F251</f>
        <v>0</v>
      </c>
      <c r="H358" s="11"/>
      <c r="I358" s="456"/>
    </row>
    <row r="359" spans="1:9" ht="14.25" x14ac:dyDescent="0.2">
      <c r="A359" s="80"/>
      <c r="B359" s="80"/>
      <c r="C359" s="80"/>
      <c r="D359" s="80"/>
      <c r="E359" s="80"/>
      <c r="F359" s="80"/>
      <c r="G359" s="493"/>
      <c r="H359" s="139"/>
      <c r="I359" s="456"/>
    </row>
    <row r="360" spans="1:9" ht="14.25" x14ac:dyDescent="0.2">
      <c r="A360" s="77" t="s">
        <v>525</v>
      </c>
      <c r="B360" s="77"/>
      <c r="C360" s="77"/>
      <c r="D360" s="77"/>
      <c r="E360" s="77"/>
      <c r="F360" s="77"/>
      <c r="G360" s="492">
        <f>H254</f>
        <v>0</v>
      </c>
      <c r="H360" s="11"/>
      <c r="I360" s="456"/>
    </row>
    <row r="361" spans="1:9" ht="14.25" x14ac:dyDescent="0.2">
      <c r="A361" s="77"/>
      <c r="B361" s="77"/>
      <c r="C361" s="77"/>
      <c r="D361" s="77"/>
      <c r="E361" s="77"/>
      <c r="F361" s="77"/>
      <c r="G361" s="493"/>
      <c r="H361" s="11"/>
      <c r="I361" s="456"/>
    </row>
    <row r="362" spans="1:9" ht="14.25" customHeight="1" x14ac:dyDescent="0.2">
      <c r="A362" s="1260" t="s">
        <v>526</v>
      </c>
      <c r="B362" s="1260"/>
      <c r="C362" s="1260"/>
      <c r="D362" s="1260"/>
      <c r="E362" s="1260"/>
      <c r="F362" s="1261"/>
      <c r="G362" s="494" t="s">
        <v>527</v>
      </c>
      <c r="H362" s="495" t="s">
        <v>528</v>
      </c>
      <c r="I362" s="456"/>
    </row>
    <row r="363" spans="1:9" ht="14.25" x14ac:dyDescent="0.2">
      <c r="A363" s="1260"/>
      <c r="B363" s="1260"/>
      <c r="C363" s="1260"/>
      <c r="D363" s="1260"/>
      <c r="E363" s="1260"/>
      <c r="F363" s="1261"/>
      <c r="G363" s="496">
        <f>(D296+D301+D302)/12*4</f>
        <v>0</v>
      </c>
      <c r="H363" s="496">
        <f>(D296+D301+D302)/12*6</f>
        <v>0</v>
      </c>
      <c r="I363" s="358"/>
    </row>
    <row r="364" spans="1:9" ht="14.25" customHeight="1" x14ac:dyDescent="0.2">
      <c r="A364" s="560"/>
      <c r="B364" s="560"/>
      <c r="C364" s="560"/>
      <c r="D364" s="560"/>
      <c r="E364" s="560"/>
      <c r="F364" s="560"/>
      <c r="G364" s="497"/>
      <c r="H364" s="497"/>
      <c r="I364" s="411"/>
    </row>
    <row r="365" spans="1:9" ht="14.25" customHeight="1" x14ac:dyDescent="0.2">
      <c r="A365" s="1260" t="s">
        <v>529</v>
      </c>
      <c r="B365" s="1260"/>
      <c r="C365" s="1260"/>
      <c r="D365" s="1260"/>
      <c r="E365" s="1260"/>
      <c r="F365" s="1261"/>
      <c r="G365" s="1262" t="e">
        <f>D297/H24</f>
        <v>#DIV/0!</v>
      </c>
      <c r="H365" s="11"/>
      <c r="I365" s="411"/>
    </row>
    <row r="366" spans="1:9" ht="14.25" customHeight="1" x14ac:dyDescent="0.2">
      <c r="A366" s="1260" t="s">
        <v>530</v>
      </c>
      <c r="B366" s="1260"/>
      <c r="C366" s="1260"/>
      <c r="D366" s="1260"/>
      <c r="E366" s="1260"/>
      <c r="F366" s="1261"/>
      <c r="G366" s="1263"/>
      <c r="H366" s="11"/>
      <c r="I366" s="411"/>
    </row>
    <row r="367" spans="1:9" ht="14.25" customHeight="1" x14ac:dyDescent="0.2">
      <c r="A367" s="560"/>
      <c r="B367" s="560"/>
      <c r="C367" s="560"/>
      <c r="D367" s="560"/>
      <c r="E367" s="560"/>
      <c r="F367" s="560"/>
      <c r="G367" s="498"/>
      <c r="H367" s="77"/>
      <c r="I367" s="358"/>
    </row>
    <row r="368" spans="1:9" ht="14.25" customHeight="1" x14ac:dyDescent="0.2">
      <c r="A368" s="1255" t="s">
        <v>531</v>
      </c>
      <c r="B368" s="1255"/>
      <c r="C368" s="1255"/>
      <c r="D368" s="1255"/>
      <c r="E368" s="1255"/>
      <c r="F368" s="1255"/>
      <c r="G368" s="499"/>
      <c r="H368" s="77"/>
      <c r="I368" s="358"/>
    </row>
    <row r="369" spans="1:9" ht="14.25" customHeight="1" x14ac:dyDescent="0.2">
      <c r="A369" s="1264" t="s">
        <v>532</v>
      </c>
      <c r="B369" s="1264"/>
      <c r="C369" s="1264"/>
      <c r="D369" s="558"/>
      <c r="E369" s="558"/>
      <c r="F369" s="558"/>
      <c r="G369" s="500"/>
      <c r="H369" s="77"/>
      <c r="I369" s="358"/>
    </row>
    <row r="370" spans="1:9" ht="14.25" x14ac:dyDescent="0.2">
      <c r="A370" s="559"/>
      <c r="B370" s="559"/>
      <c r="C370" s="558"/>
      <c r="D370" s="558"/>
      <c r="E370" s="558"/>
      <c r="F370" s="558"/>
      <c r="G370" s="499"/>
      <c r="H370" s="77"/>
      <c r="I370" s="358"/>
    </row>
    <row r="371" spans="1:9" ht="14.25" x14ac:dyDescent="0.2">
      <c r="A371" s="77" t="s">
        <v>533</v>
      </c>
      <c r="B371" s="77"/>
      <c r="C371" s="77"/>
      <c r="D371" s="77"/>
      <c r="E371" s="77"/>
      <c r="F371" s="77"/>
      <c r="G371" s="492">
        <f>H279</f>
        <v>0</v>
      </c>
      <c r="H371" s="77"/>
      <c r="I371" s="358"/>
    </row>
    <row r="372" spans="1:9" ht="14.25" x14ac:dyDescent="0.2">
      <c r="A372" s="77"/>
      <c r="B372" s="77"/>
      <c r="C372" s="429"/>
      <c r="D372" s="77"/>
      <c r="E372" s="77"/>
      <c r="F372" s="77"/>
      <c r="G372" s="501"/>
      <c r="H372" s="77"/>
      <c r="I372" s="358"/>
    </row>
    <row r="373" spans="1:9" ht="14.25" x14ac:dyDescent="0.2">
      <c r="A373" s="77" t="s">
        <v>534</v>
      </c>
      <c r="B373" s="77"/>
      <c r="C373" s="77"/>
      <c r="D373" s="77"/>
      <c r="E373" s="77"/>
      <c r="F373" s="77"/>
      <c r="G373" s="502" t="e">
        <f>E304</f>
        <v>#DIV/0!</v>
      </c>
      <c r="H373" s="77"/>
      <c r="I373" s="358"/>
    </row>
    <row r="374" spans="1:9" ht="14.25" x14ac:dyDescent="0.2">
      <c r="A374" s="77"/>
      <c r="B374" s="77"/>
      <c r="C374" s="77"/>
      <c r="D374" s="77"/>
      <c r="E374" s="77"/>
      <c r="F374" s="77"/>
      <c r="G374" s="503"/>
      <c r="H374" s="77"/>
      <c r="I374" s="358"/>
    </row>
    <row r="375" spans="1:9" ht="14.25" customHeight="1" x14ac:dyDescent="0.2">
      <c r="A375" s="1255" t="s">
        <v>535</v>
      </c>
      <c r="B375" s="1255"/>
      <c r="C375" s="1255"/>
      <c r="D375" s="1255"/>
      <c r="E375" s="1255"/>
      <c r="F375" s="1255"/>
      <c r="G375" s="504"/>
      <c r="H375" s="77"/>
      <c r="I375" s="358"/>
    </row>
    <row r="376" spans="1:9" ht="14.25" customHeight="1" x14ac:dyDescent="0.2">
      <c r="A376" s="1256" t="s">
        <v>603</v>
      </c>
      <c r="B376" s="1256"/>
      <c r="C376" s="1256"/>
      <c r="D376" s="1256"/>
      <c r="E376" s="1256"/>
      <c r="F376" s="1256"/>
      <c r="G376" s="411"/>
      <c r="H376" s="411"/>
      <c r="I376" s="358"/>
    </row>
    <row r="377" spans="1:9" ht="14.25" x14ac:dyDescent="0.2">
      <c r="A377" s="562" t="s">
        <v>604</v>
      </c>
      <c r="B377" s="562"/>
      <c r="C377" s="562"/>
      <c r="D377" s="562"/>
      <c r="E377" s="562"/>
      <c r="F377" s="562"/>
      <c r="G377" s="505" t="e">
        <f>D303/H24</f>
        <v>#DIV/0!</v>
      </c>
      <c r="H377" s="506" t="s">
        <v>536</v>
      </c>
      <c r="I377" s="358"/>
    </row>
    <row r="378" spans="1:9" ht="14.25" x14ac:dyDescent="0.2">
      <c r="A378" s="566"/>
      <c r="B378" s="566"/>
      <c r="C378" s="566"/>
      <c r="D378" s="566"/>
      <c r="E378" s="562"/>
      <c r="F378" s="562"/>
      <c r="G378" s="504"/>
      <c r="H378" s="506"/>
      <c r="I378" s="358"/>
    </row>
    <row r="379" spans="1:9" ht="14.25" customHeight="1" x14ac:dyDescent="0.2">
      <c r="A379" s="1255" t="s">
        <v>537</v>
      </c>
      <c r="B379" s="1255"/>
      <c r="C379" s="1255"/>
      <c r="D379" s="1255"/>
      <c r="E379" s="1255"/>
      <c r="F379" s="1255"/>
      <c r="G379" s="507">
        <f>G371-G360</f>
        <v>0</v>
      </c>
      <c r="H379" s="77"/>
      <c r="I379" s="358"/>
    </row>
    <row r="380" spans="1:9" ht="14.25" customHeight="1" x14ac:dyDescent="0.2">
      <c r="A380" s="389"/>
      <c r="B380" s="389"/>
      <c r="C380" s="389"/>
      <c r="D380" s="389"/>
      <c r="E380" s="389"/>
      <c r="F380" s="389"/>
      <c r="G380" s="508"/>
      <c r="H380" s="358"/>
      <c r="I380" s="358"/>
    </row>
    <row r="381" spans="1:9" ht="14.25" x14ac:dyDescent="0.2">
      <c r="A381" s="1257" t="s">
        <v>538</v>
      </c>
      <c r="B381" s="1257"/>
      <c r="C381" s="1257"/>
      <c r="D381" s="1257"/>
      <c r="E381" s="1257"/>
      <c r="F381" s="1257"/>
      <c r="G381" s="1257"/>
      <c r="H381" s="1257"/>
      <c r="I381" s="358"/>
    </row>
    <row r="382" spans="1:9" ht="12.75" customHeight="1" x14ac:dyDescent="0.2">
      <c r="A382" s="1236"/>
      <c r="B382" s="1237"/>
      <c r="C382" s="1237"/>
      <c r="D382" s="1237"/>
      <c r="E382" s="1237"/>
      <c r="F382" s="1237"/>
      <c r="G382" s="1237"/>
      <c r="H382" s="1238"/>
      <c r="I382" s="358"/>
    </row>
    <row r="383" spans="1:9" x14ac:dyDescent="0.2">
      <c r="A383" s="1239"/>
      <c r="B383" s="1240"/>
      <c r="C383" s="1240"/>
      <c r="D383" s="1240"/>
      <c r="E383" s="1240"/>
      <c r="F383" s="1240"/>
      <c r="G383" s="1240"/>
      <c r="H383" s="1241"/>
      <c r="I383" s="358"/>
    </row>
    <row r="384" spans="1:9" x14ac:dyDescent="0.2">
      <c r="A384" s="1239"/>
      <c r="B384" s="1240"/>
      <c r="C384" s="1240"/>
      <c r="D384" s="1240"/>
      <c r="E384" s="1240"/>
      <c r="F384" s="1240"/>
      <c r="G384" s="1240"/>
      <c r="H384" s="1241"/>
      <c r="I384" s="358"/>
    </row>
    <row r="385" spans="1:9" x14ac:dyDescent="0.2">
      <c r="A385" s="1242"/>
      <c r="B385" s="1243"/>
      <c r="C385" s="1243"/>
      <c r="D385" s="1243"/>
      <c r="E385" s="1243"/>
      <c r="F385" s="1243"/>
      <c r="G385" s="1243"/>
      <c r="H385" s="1244"/>
      <c r="I385" s="443"/>
    </row>
    <row r="386" spans="1:9" x14ac:dyDescent="0.2">
      <c r="A386" s="389"/>
      <c r="B386" s="389"/>
      <c r="C386" s="389"/>
      <c r="D386" s="389"/>
      <c r="E386" s="389"/>
      <c r="F386" s="389"/>
      <c r="G386" s="389"/>
      <c r="H386" s="389"/>
    </row>
    <row r="387" spans="1:9" ht="14.25" customHeight="1" x14ac:dyDescent="0.2">
      <c r="A387" s="1258" t="s">
        <v>539</v>
      </c>
      <c r="B387" s="1258"/>
      <c r="C387" s="1258"/>
      <c r="D387" s="1258"/>
      <c r="E387" s="1258"/>
      <c r="F387" s="1258"/>
      <c r="G387" s="1258"/>
      <c r="H387" s="1258"/>
    </row>
    <row r="388" spans="1:9" ht="12.75" customHeight="1" x14ac:dyDescent="0.2">
      <c r="A388" s="1236"/>
      <c r="B388" s="1237"/>
      <c r="C388" s="1237"/>
      <c r="D388" s="1237"/>
      <c r="E388" s="1237"/>
      <c r="F388" s="1237"/>
      <c r="G388" s="1237"/>
      <c r="H388" s="1238"/>
      <c r="I388" s="358"/>
    </row>
    <row r="389" spans="1:9" x14ac:dyDescent="0.2">
      <c r="A389" s="1239"/>
      <c r="B389" s="1240"/>
      <c r="C389" s="1240"/>
      <c r="D389" s="1240"/>
      <c r="E389" s="1240"/>
      <c r="F389" s="1240"/>
      <c r="G389" s="1240"/>
      <c r="H389" s="1241"/>
      <c r="I389" s="358"/>
    </row>
    <row r="390" spans="1:9" x14ac:dyDescent="0.2">
      <c r="A390" s="1242"/>
      <c r="B390" s="1243"/>
      <c r="C390" s="1243"/>
      <c r="D390" s="1243"/>
      <c r="E390" s="1243"/>
      <c r="F390" s="1243"/>
      <c r="G390" s="1243"/>
      <c r="H390" s="1244"/>
      <c r="I390" s="358"/>
    </row>
    <row r="391" spans="1:9" x14ac:dyDescent="0.2">
      <c r="A391" s="406"/>
      <c r="B391" s="406"/>
      <c r="C391" s="406"/>
      <c r="D391" s="406"/>
      <c r="E391" s="406"/>
      <c r="F391" s="406"/>
      <c r="G391" s="406"/>
      <c r="H391" s="406"/>
    </row>
    <row r="392" spans="1:9" ht="14.25" customHeight="1" x14ac:dyDescent="0.2">
      <c r="A392" s="1245" t="s">
        <v>577</v>
      </c>
      <c r="B392" s="1245"/>
      <c r="C392" s="1245"/>
      <c r="D392" s="1245"/>
      <c r="E392" s="1245"/>
      <c r="F392" s="1245"/>
      <c r="G392" s="1245"/>
      <c r="H392" s="1245"/>
    </row>
    <row r="393" spans="1:9" x14ac:dyDescent="0.2">
      <c r="A393" s="1246"/>
      <c r="B393" s="1247"/>
      <c r="C393" s="1247"/>
      <c r="D393" s="1247"/>
      <c r="E393" s="1247"/>
      <c r="F393" s="1247"/>
      <c r="G393" s="1247"/>
      <c r="H393" s="1248"/>
    </row>
    <row r="394" spans="1:9" x14ac:dyDescent="0.2">
      <c r="A394" s="1249"/>
      <c r="B394" s="1250"/>
      <c r="C394" s="1250"/>
      <c r="D394" s="1250"/>
      <c r="E394" s="1250"/>
      <c r="F394" s="1250"/>
      <c r="G394" s="1250"/>
      <c r="H394" s="1251"/>
    </row>
    <row r="395" spans="1:9" x14ac:dyDescent="0.2">
      <c r="A395" s="1249"/>
      <c r="B395" s="1250"/>
      <c r="C395" s="1250"/>
      <c r="D395" s="1250"/>
      <c r="E395" s="1250"/>
      <c r="F395" s="1250"/>
      <c r="G395" s="1250"/>
      <c r="H395" s="1251"/>
    </row>
    <row r="396" spans="1:9" x14ac:dyDescent="0.2">
      <c r="A396" s="1249"/>
      <c r="B396" s="1250"/>
      <c r="C396" s="1250"/>
      <c r="D396" s="1250"/>
      <c r="E396" s="1250"/>
      <c r="F396" s="1250"/>
      <c r="G396" s="1250"/>
      <c r="H396" s="1251"/>
    </row>
    <row r="397" spans="1:9" x14ac:dyDescent="0.2">
      <c r="A397" s="1249"/>
      <c r="B397" s="1250"/>
      <c r="C397" s="1250"/>
      <c r="D397" s="1250"/>
      <c r="E397" s="1250"/>
      <c r="F397" s="1250"/>
      <c r="G397" s="1250"/>
      <c r="H397" s="1251"/>
    </row>
    <row r="398" spans="1:9" x14ac:dyDescent="0.2">
      <c r="A398" s="1249"/>
      <c r="B398" s="1250"/>
      <c r="C398" s="1250"/>
      <c r="D398" s="1250"/>
      <c r="E398" s="1250"/>
      <c r="F398" s="1250"/>
      <c r="G398" s="1250"/>
      <c r="H398" s="1251"/>
    </row>
    <row r="399" spans="1:9" x14ac:dyDescent="0.2">
      <c r="A399" s="1252"/>
      <c r="B399" s="1253"/>
      <c r="C399" s="1253"/>
      <c r="D399" s="1253"/>
      <c r="E399" s="1253"/>
      <c r="F399" s="1253"/>
      <c r="G399" s="1253"/>
      <c r="H399" s="1254"/>
    </row>
    <row r="400" spans="1:9" x14ac:dyDescent="0.2">
      <c r="A400" s="471"/>
      <c r="B400" s="473"/>
      <c r="C400" s="443"/>
      <c r="D400" s="443"/>
      <c r="E400" s="472"/>
      <c r="F400" s="443"/>
      <c r="G400" s="443"/>
      <c r="H400" s="443"/>
    </row>
    <row r="401" spans="1:8" x14ac:dyDescent="0.2">
      <c r="A401" s="406"/>
      <c r="B401" s="406"/>
      <c r="C401" s="406"/>
      <c r="D401" s="406"/>
      <c r="E401" s="406"/>
      <c r="F401" s="406"/>
      <c r="G401" s="406"/>
      <c r="H401" s="406"/>
    </row>
    <row r="402" spans="1:8" x14ac:dyDescent="0.2">
      <c r="A402" s="406"/>
      <c r="B402" s="406"/>
      <c r="C402" s="406"/>
      <c r="D402" s="406"/>
      <c r="E402" s="406"/>
      <c r="F402" s="406"/>
      <c r="G402" s="406"/>
      <c r="H402" s="406"/>
    </row>
  </sheetData>
  <sheetProtection algorithmName="SHA-512" hashValue="xEeyWCFmKbOTg/CsLhNlP9CTI/tIZi77eJum78GoZYIUY8B1J6E2Dbm+rw7D/AbHUvQdqojPFmNewKvCDsZ/LQ==" saltValue="HzGtYgBI78sQQJRolAawHg==" spinCount="100000" sheet="1" selectLockedCells="1"/>
  <mergeCells count="123">
    <mergeCell ref="A41:C41"/>
    <mergeCell ref="D41:H41"/>
    <mergeCell ref="A14:A15"/>
    <mergeCell ref="A16:A17"/>
    <mergeCell ref="A18:A19"/>
    <mergeCell ref="A20:A21"/>
    <mergeCell ref="A29:F29"/>
    <mergeCell ref="G29:H29"/>
    <mergeCell ref="A32:B32"/>
    <mergeCell ref="A22:A23"/>
    <mergeCell ref="A24:A25"/>
    <mergeCell ref="A28:I28"/>
    <mergeCell ref="A26:H26"/>
    <mergeCell ref="B39:C39"/>
    <mergeCell ref="A276:D277"/>
    <mergeCell ref="D286:G286"/>
    <mergeCell ref="G314:G315"/>
    <mergeCell ref="H314:H315"/>
    <mergeCell ref="A330:C331"/>
    <mergeCell ref="F285:G285"/>
    <mergeCell ref="E314:E315"/>
    <mergeCell ref="F314:F315"/>
    <mergeCell ref="D330:D331"/>
    <mergeCell ref="E330:E331"/>
    <mergeCell ref="A4:C4"/>
    <mergeCell ref="E4:H4"/>
    <mergeCell ref="A6:I6"/>
    <mergeCell ref="B7:H8"/>
    <mergeCell ref="A10:A11"/>
    <mergeCell ref="A12:A13"/>
    <mergeCell ref="A34:H35"/>
    <mergeCell ref="A36:E36"/>
    <mergeCell ref="A38:D38"/>
    <mergeCell ref="F38:H38"/>
    <mergeCell ref="A31:B31"/>
    <mergeCell ref="D31:E31"/>
    <mergeCell ref="G31:H31"/>
    <mergeCell ref="D32:E32"/>
    <mergeCell ref="G32:H32"/>
    <mergeCell ref="E57:I57"/>
    <mergeCell ref="C58:D58"/>
    <mergeCell ref="A74:I74"/>
    <mergeCell ref="A83:I83"/>
    <mergeCell ref="A69:D69"/>
    <mergeCell ref="A43:C43"/>
    <mergeCell ref="E43:F43"/>
    <mergeCell ref="E44:F44"/>
    <mergeCell ref="E45:F45"/>
    <mergeCell ref="E46:F46"/>
    <mergeCell ref="A48:H55"/>
    <mergeCell ref="B84:H85"/>
    <mergeCell ref="A87:D87"/>
    <mergeCell ref="A88:D88"/>
    <mergeCell ref="A89:D89"/>
    <mergeCell ref="A90:D90"/>
    <mergeCell ref="A91:D91"/>
    <mergeCell ref="A92:D92"/>
    <mergeCell ref="A93:D93"/>
    <mergeCell ref="A94:D94"/>
    <mergeCell ref="G249:H249"/>
    <mergeCell ref="G250:H250"/>
    <mergeCell ref="G251:H251"/>
    <mergeCell ref="G252:H252"/>
    <mergeCell ref="E257:F257"/>
    <mergeCell ref="G247:H247"/>
    <mergeCell ref="A254:G254"/>
    <mergeCell ref="G248:H248"/>
    <mergeCell ref="A95:D95"/>
    <mergeCell ref="A96:D96"/>
    <mergeCell ref="A97:D97"/>
    <mergeCell ref="D126:E126"/>
    <mergeCell ref="D143:E143"/>
    <mergeCell ref="D160:E160"/>
    <mergeCell ref="D178:E178"/>
    <mergeCell ref="A98:D98"/>
    <mergeCell ref="A99:D99"/>
    <mergeCell ref="A100:D100"/>
    <mergeCell ref="A101:D101"/>
    <mergeCell ref="A102:D102"/>
    <mergeCell ref="C116:E116"/>
    <mergeCell ref="A1:H1"/>
    <mergeCell ref="A2:H2"/>
    <mergeCell ref="F347:H347"/>
    <mergeCell ref="A314:C315"/>
    <mergeCell ref="D314:D315"/>
    <mergeCell ref="D195:E195"/>
    <mergeCell ref="D235:E235"/>
    <mergeCell ref="G244:H244"/>
    <mergeCell ref="G245:H245"/>
    <mergeCell ref="G246:H246"/>
    <mergeCell ref="D212:E212"/>
    <mergeCell ref="F270:G270"/>
    <mergeCell ref="A278:G279"/>
    <mergeCell ref="D287:H289"/>
    <mergeCell ref="A298:C299"/>
    <mergeCell ref="D298:D299"/>
    <mergeCell ref="E298:E299"/>
    <mergeCell ref="F298:F299"/>
    <mergeCell ref="G298:G299"/>
    <mergeCell ref="H298:H299"/>
    <mergeCell ref="F330:F331"/>
    <mergeCell ref="G330:G331"/>
    <mergeCell ref="H330:H331"/>
    <mergeCell ref="G243:H243"/>
    <mergeCell ref="B356:C356"/>
    <mergeCell ref="B352:H353"/>
    <mergeCell ref="A351:D351"/>
    <mergeCell ref="A348:H349"/>
    <mergeCell ref="A362:F363"/>
    <mergeCell ref="G365:G366"/>
    <mergeCell ref="A366:F366"/>
    <mergeCell ref="A368:F368"/>
    <mergeCell ref="A369:C369"/>
    <mergeCell ref="A365:F365"/>
    <mergeCell ref="A388:H390"/>
    <mergeCell ref="A392:H392"/>
    <mergeCell ref="A393:H399"/>
    <mergeCell ref="A375:F375"/>
    <mergeCell ref="A376:F376"/>
    <mergeCell ref="A379:F379"/>
    <mergeCell ref="A381:H381"/>
    <mergeCell ref="A382:H385"/>
    <mergeCell ref="A387:H387"/>
  </mergeCells>
  <dataValidations count="1">
    <dataValidation type="list" allowBlank="1" showInputMessage="1" showErrorMessage="1" sqref="B226 B183:B186 B151 B167:B169 B199:B200 B203" xr:uid="{00000000-0002-0000-0500-000000000000}">
      <formula1>$I$117:$I$121</formula1>
    </dataValidation>
  </dataValidations>
  <pageMargins left="0.67" right="0.48" top="0.5" bottom="0.5" header="0.25" footer="0.3"/>
  <pageSetup paperSize="5" scale="88" fitToHeight="0" orientation="portrait" horizontalDpi="1200" verticalDpi="1200" r:id="rId1"/>
  <headerFooter>
    <oddFooter>&amp;L&amp;8Rental Pro Forma&amp;C&amp;8&amp;Z&amp;F&amp;R&amp;8Page &amp;P of &amp;N</oddFooter>
  </headerFooter>
  <rowBreaks count="4" manualBreakCount="4">
    <brk id="69" max="8" man="1"/>
    <brk id="148" max="16383" man="1"/>
    <brk id="282" max="16383" man="1"/>
    <brk id="346" max="16383" man="1"/>
  </rowBreaks>
  <ignoredErrors>
    <ignoredError sqref="F312:H312 E296:H296 E300:H300 E303:H304 D304 D306:H306 D316:H316 D320:H320 D322:H322 D328:H328 D332:H332 D335:H336 D338:H338 G373 H44:H45" evalError="1"/>
    <ignoredError sqref="F10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87" r:id="rId4" name="Check Box 71">
              <controlPr defaultSize="0" autoFill="0" autoLine="0" autoPict="0">
                <anchor moveWithCells="1">
                  <from>
                    <xdr:col>0</xdr:col>
                    <xdr:colOff>9525</xdr:colOff>
                    <xdr:row>2</xdr:row>
                    <xdr:rowOff>133350</xdr:rowOff>
                  </from>
                  <to>
                    <xdr:col>0</xdr:col>
                    <xdr:colOff>314325</xdr:colOff>
                    <xdr:row>3</xdr:row>
                    <xdr:rowOff>171450</xdr:rowOff>
                  </to>
                </anchor>
              </controlPr>
            </control>
          </mc:Choice>
        </mc:AlternateContent>
        <mc:AlternateContent xmlns:mc="http://schemas.openxmlformats.org/markup-compatibility/2006">
          <mc:Choice Requires="x14">
            <control shapeId="9294" r:id="rId5" name="Check Box 78">
              <controlPr defaultSize="0" autoFill="0" autoLine="0" autoPict="0">
                <anchor moveWithCells="1">
                  <from>
                    <xdr:col>4</xdr:col>
                    <xdr:colOff>590550</xdr:colOff>
                    <xdr:row>34</xdr:row>
                    <xdr:rowOff>142875</xdr:rowOff>
                  </from>
                  <to>
                    <xdr:col>5</xdr:col>
                    <xdr:colOff>104775</xdr:colOff>
                    <xdr:row>36</xdr:row>
                    <xdr:rowOff>0</xdr:rowOff>
                  </to>
                </anchor>
              </controlPr>
            </control>
          </mc:Choice>
        </mc:AlternateContent>
        <mc:AlternateContent xmlns:mc="http://schemas.openxmlformats.org/markup-compatibility/2006">
          <mc:Choice Requires="x14">
            <control shapeId="9295" r:id="rId6" name="Check Box 79">
              <controlPr defaultSize="0" autoFill="0" autoLine="0" autoPict="0">
                <anchor moveWithCells="1">
                  <from>
                    <xdr:col>5</xdr:col>
                    <xdr:colOff>571500</xdr:colOff>
                    <xdr:row>34</xdr:row>
                    <xdr:rowOff>142875</xdr:rowOff>
                  </from>
                  <to>
                    <xdr:col>6</xdr:col>
                    <xdr:colOff>85725</xdr:colOff>
                    <xdr:row>36</xdr:row>
                    <xdr:rowOff>0</xdr:rowOff>
                  </to>
                </anchor>
              </controlPr>
            </control>
          </mc:Choice>
        </mc:AlternateContent>
        <mc:AlternateContent xmlns:mc="http://schemas.openxmlformats.org/markup-compatibility/2006">
          <mc:Choice Requires="x14">
            <control shapeId="9296" r:id="rId7" name="Check Box 80">
              <controlPr defaultSize="0" autoFill="0" autoLine="0" autoPict="0">
                <anchor moveWithCells="1">
                  <from>
                    <xdr:col>4</xdr:col>
                    <xdr:colOff>466725</xdr:colOff>
                    <xdr:row>36</xdr:row>
                    <xdr:rowOff>142875</xdr:rowOff>
                  </from>
                  <to>
                    <xdr:col>4</xdr:col>
                    <xdr:colOff>771525</xdr:colOff>
                    <xdr:row>37</xdr:row>
                    <xdr:rowOff>161925</xdr:rowOff>
                  </to>
                </anchor>
              </controlPr>
            </control>
          </mc:Choice>
        </mc:AlternateContent>
        <mc:AlternateContent xmlns:mc="http://schemas.openxmlformats.org/markup-compatibility/2006">
          <mc:Choice Requires="x14">
            <control shapeId="9297" r:id="rId8" name="Check Box 81">
              <controlPr defaultSize="0" autoFill="0" autoLine="0" autoPict="0">
                <anchor moveWithCells="1">
                  <from>
                    <xdr:col>4</xdr:col>
                    <xdr:colOff>476250</xdr:colOff>
                    <xdr:row>38</xdr:row>
                    <xdr:rowOff>9525</xdr:rowOff>
                  </from>
                  <to>
                    <xdr:col>4</xdr:col>
                    <xdr:colOff>781050</xdr:colOff>
                    <xdr:row>39</xdr:row>
                    <xdr:rowOff>28575</xdr:rowOff>
                  </to>
                </anchor>
              </controlPr>
            </control>
          </mc:Choice>
        </mc:AlternateContent>
        <mc:AlternateContent xmlns:mc="http://schemas.openxmlformats.org/markup-compatibility/2006">
          <mc:Choice Requires="x14">
            <control shapeId="9298" r:id="rId9" name="Check Box 82">
              <controlPr defaultSize="0" autoFill="0" autoLine="0" autoPict="0">
                <anchor moveWithCells="1">
                  <from>
                    <xdr:col>2</xdr:col>
                    <xdr:colOff>57150</xdr:colOff>
                    <xdr:row>57</xdr:row>
                    <xdr:rowOff>800100</xdr:rowOff>
                  </from>
                  <to>
                    <xdr:col>2</xdr:col>
                    <xdr:colOff>361950</xdr:colOff>
                    <xdr:row>58</xdr:row>
                    <xdr:rowOff>161925</xdr:rowOff>
                  </to>
                </anchor>
              </controlPr>
            </control>
          </mc:Choice>
        </mc:AlternateContent>
        <mc:AlternateContent xmlns:mc="http://schemas.openxmlformats.org/markup-compatibility/2006">
          <mc:Choice Requires="x14">
            <control shapeId="9299" r:id="rId10" name="Check Box 83">
              <controlPr defaultSize="0" autoFill="0" autoLine="0" autoPict="0">
                <anchor moveWithCells="1">
                  <from>
                    <xdr:col>3</xdr:col>
                    <xdr:colOff>19050</xdr:colOff>
                    <xdr:row>57</xdr:row>
                    <xdr:rowOff>800100</xdr:rowOff>
                  </from>
                  <to>
                    <xdr:col>3</xdr:col>
                    <xdr:colOff>323850</xdr:colOff>
                    <xdr:row>58</xdr:row>
                    <xdr:rowOff>161925</xdr:rowOff>
                  </to>
                </anchor>
              </controlPr>
            </control>
          </mc:Choice>
        </mc:AlternateContent>
        <mc:AlternateContent xmlns:mc="http://schemas.openxmlformats.org/markup-compatibility/2006">
          <mc:Choice Requires="x14">
            <control shapeId="9300" r:id="rId11" name="Check Box 84">
              <controlPr defaultSize="0" autoFill="0" autoLine="0" autoPict="0">
                <anchor moveWithCells="1">
                  <from>
                    <xdr:col>2</xdr:col>
                    <xdr:colOff>57150</xdr:colOff>
                    <xdr:row>58</xdr:row>
                    <xdr:rowOff>152400</xdr:rowOff>
                  </from>
                  <to>
                    <xdr:col>2</xdr:col>
                    <xdr:colOff>361950</xdr:colOff>
                    <xdr:row>60</xdr:row>
                    <xdr:rowOff>9525</xdr:rowOff>
                  </to>
                </anchor>
              </controlPr>
            </control>
          </mc:Choice>
        </mc:AlternateContent>
        <mc:AlternateContent xmlns:mc="http://schemas.openxmlformats.org/markup-compatibility/2006">
          <mc:Choice Requires="x14">
            <control shapeId="9301" r:id="rId12" name="Check Box 85">
              <controlPr defaultSize="0" autoFill="0" autoLine="0" autoPict="0">
                <anchor moveWithCells="1">
                  <from>
                    <xdr:col>3</xdr:col>
                    <xdr:colOff>19050</xdr:colOff>
                    <xdr:row>58</xdr:row>
                    <xdr:rowOff>152400</xdr:rowOff>
                  </from>
                  <to>
                    <xdr:col>3</xdr:col>
                    <xdr:colOff>323850</xdr:colOff>
                    <xdr:row>60</xdr:row>
                    <xdr:rowOff>9525</xdr:rowOff>
                  </to>
                </anchor>
              </controlPr>
            </control>
          </mc:Choice>
        </mc:AlternateContent>
        <mc:AlternateContent xmlns:mc="http://schemas.openxmlformats.org/markup-compatibility/2006">
          <mc:Choice Requires="x14">
            <control shapeId="9302" r:id="rId13" name="Check Box 86">
              <controlPr defaultSize="0" autoFill="0" autoLine="0" autoPict="0">
                <anchor moveWithCells="1">
                  <from>
                    <xdr:col>2</xdr:col>
                    <xdr:colOff>57150</xdr:colOff>
                    <xdr:row>59</xdr:row>
                    <xdr:rowOff>142875</xdr:rowOff>
                  </from>
                  <to>
                    <xdr:col>2</xdr:col>
                    <xdr:colOff>361950</xdr:colOff>
                    <xdr:row>61</xdr:row>
                    <xdr:rowOff>0</xdr:rowOff>
                  </to>
                </anchor>
              </controlPr>
            </control>
          </mc:Choice>
        </mc:AlternateContent>
        <mc:AlternateContent xmlns:mc="http://schemas.openxmlformats.org/markup-compatibility/2006">
          <mc:Choice Requires="x14">
            <control shapeId="9303" r:id="rId14" name="Check Box 87">
              <controlPr defaultSize="0" autoFill="0" autoLine="0" autoPict="0">
                <anchor moveWithCells="1">
                  <from>
                    <xdr:col>3</xdr:col>
                    <xdr:colOff>19050</xdr:colOff>
                    <xdr:row>59</xdr:row>
                    <xdr:rowOff>152400</xdr:rowOff>
                  </from>
                  <to>
                    <xdr:col>3</xdr:col>
                    <xdr:colOff>323850</xdr:colOff>
                    <xdr:row>61</xdr:row>
                    <xdr:rowOff>9525</xdr:rowOff>
                  </to>
                </anchor>
              </controlPr>
            </control>
          </mc:Choice>
        </mc:AlternateContent>
        <mc:AlternateContent xmlns:mc="http://schemas.openxmlformats.org/markup-compatibility/2006">
          <mc:Choice Requires="x14">
            <control shapeId="9304" r:id="rId15" name="Check Box 88">
              <controlPr defaultSize="0" autoFill="0" autoLine="0" autoPict="0">
                <anchor moveWithCells="1">
                  <from>
                    <xdr:col>2</xdr:col>
                    <xdr:colOff>57150</xdr:colOff>
                    <xdr:row>60</xdr:row>
                    <xdr:rowOff>152400</xdr:rowOff>
                  </from>
                  <to>
                    <xdr:col>2</xdr:col>
                    <xdr:colOff>361950</xdr:colOff>
                    <xdr:row>62</xdr:row>
                    <xdr:rowOff>9525</xdr:rowOff>
                  </to>
                </anchor>
              </controlPr>
            </control>
          </mc:Choice>
        </mc:AlternateContent>
        <mc:AlternateContent xmlns:mc="http://schemas.openxmlformats.org/markup-compatibility/2006">
          <mc:Choice Requires="x14">
            <control shapeId="9305" r:id="rId16" name="Check Box 89">
              <controlPr defaultSize="0" autoFill="0" autoLine="0" autoPict="0">
                <anchor moveWithCells="1">
                  <from>
                    <xdr:col>3</xdr:col>
                    <xdr:colOff>19050</xdr:colOff>
                    <xdr:row>60</xdr:row>
                    <xdr:rowOff>133350</xdr:rowOff>
                  </from>
                  <to>
                    <xdr:col>3</xdr:col>
                    <xdr:colOff>323850</xdr:colOff>
                    <xdr:row>61</xdr:row>
                    <xdr:rowOff>161925</xdr:rowOff>
                  </to>
                </anchor>
              </controlPr>
            </control>
          </mc:Choice>
        </mc:AlternateContent>
        <mc:AlternateContent xmlns:mc="http://schemas.openxmlformats.org/markup-compatibility/2006">
          <mc:Choice Requires="x14">
            <control shapeId="9306" r:id="rId17" name="Check Box 90">
              <controlPr defaultSize="0" autoFill="0" autoLine="0" autoPict="0">
                <anchor moveWithCells="1">
                  <from>
                    <xdr:col>2</xdr:col>
                    <xdr:colOff>57150</xdr:colOff>
                    <xdr:row>61</xdr:row>
                    <xdr:rowOff>133350</xdr:rowOff>
                  </from>
                  <to>
                    <xdr:col>2</xdr:col>
                    <xdr:colOff>361950</xdr:colOff>
                    <xdr:row>62</xdr:row>
                    <xdr:rowOff>161925</xdr:rowOff>
                  </to>
                </anchor>
              </controlPr>
            </control>
          </mc:Choice>
        </mc:AlternateContent>
        <mc:AlternateContent xmlns:mc="http://schemas.openxmlformats.org/markup-compatibility/2006">
          <mc:Choice Requires="x14">
            <control shapeId="9307" r:id="rId18" name="Check Box 91">
              <controlPr defaultSize="0" autoFill="0" autoLine="0" autoPict="0">
                <anchor moveWithCells="1">
                  <from>
                    <xdr:col>3</xdr:col>
                    <xdr:colOff>19050</xdr:colOff>
                    <xdr:row>61</xdr:row>
                    <xdr:rowOff>133350</xdr:rowOff>
                  </from>
                  <to>
                    <xdr:col>3</xdr:col>
                    <xdr:colOff>323850</xdr:colOff>
                    <xdr:row>62</xdr:row>
                    <xdr:rowOff>161925</xdr:rowOff>
                  </to>
                </anchor>
              </controlPr>
            </control>
          </mc:Choice>
        </mc:AlternateContent>
        <mc:AlternateContent xmlns:mc="http://schemas.openxmlformats.org/markup-compatibility/2006">
          <mc:Choice Requires="x14">
            <control shapeId="9308" r:id="rId19" name="Check Box 92">
              <controlPr defaultSize="0" autoFill="0" autoLine="0" autoPict="0">
                <anchor moveWithCells="1">
                  <from>
                    <xdr:col>2</xdr:col>
                    <xdr:colOff>57150</xdr:colOff>
                    <xdr:row>62</xdr:row>
                    <xdr:rowOff>133350</xdr:rowOff>
                  </from>
                  <to>
                    <xdr:col>2</xdr:col>
                    <xdr:colOff>361950</xdr:colOff>
                    <xdr:row>63</xdr:row>
                    <xdr:rowOff>161925</xdr:rowOff>
                  </to>
                </anchor>
              </controlPr>
            </control>
          </mc:Choice>
        </mc:AlternateContent>
        <mc:AlternateContent xmlns:mc="http://schemas.openxmlformats.org/markup-compatibility/2006">
          <mc:Choice Requires="x14">
            <control shapeId="9309" r:id="rId20" name="Check Box 93">
              <controlPr defaultSize="0" autoFill="0" autoLine="0" autoPict="0">
                <anchor moveWithCells="1">
                  <from>
                    <xdr:col>3</xdr:col>
                    <xdr:colOff>19050</xdr:colOff>
                    <xdr:row>62</xdr:row>
                    <xdr:rowOff>142875</xdr:rowOff>
                  </from>
                  <to>
                    <xdr:col>3</xdr:col>
                    <xdr:colOff>323850</xdr:colOff>
                    <xdr:row>64</xdr:row>
                    <xdr:rowOff>0</xdr:rowOff>
                  </to>
                </anchor>
              </controlPr>
            </control>
          </mc:Choice>
        </mc:AlternateContent>
        <mc:AlternateContent xmlns:mc="http://schemas.openxmlformats.org/markup-compatibility/2006">
          <mc:Choice Requires="x14">
            <control shapeId="9310" r:id="rId21" name="Check Box 94">
              <controlPr defaultSize="0" autoFill="0" autoLine="0" autoPict="0">
                <anchor moveWithCells="1">
                  <from>
                    <xdr:col>2</xdr:col>
                    <xdr:colOff>57150</xdr:colOff>
                    <xdr:row>63</xdr:row>
                    <xdr:rowOff>152400</xdr:rowOff>
                  </from>
                  <to>
                    <xdr:col>2</xdr:col>
                    <xdr:colOff>361950</xdr:colOff>
                    <xdr:row>65</xdr:row>
                    <xdr:rowOff>9525</xdr:rowOff>
                  </to>
                </anchor>
              </controlPr>
            </control>
          </mc:Choice>
        </mc:AlternateContent>
        <mc:AlternateContent xmlns:mc="http://schemas.openxmlformats.org/markup-compatibility/2006">
          <mc:Choice Requires="x14">
            <control shapeId="9311" r:id="rId22" name="Check Box 95">
              <controlPr defaultSize="0" autoFill="0" autoLine="0" autoPict="0">
                <anchor moveWithCells="1">
                  <from>
                    <xdr:col>3</xdr:col>
                    <xdr:colOff>19050</xdr:colOff>
                    <xdr:row>63</xdr:row>
                    <xdr:rowOff>133350</xdr:rowOff>
                  </from>
                  <to>
                    <xdr:col>3</xdr:col>
                    <xdr:colOff>323850</xdr:colOff>
                    <xdr:row>64</xdr:row>
                    <xdr:rowOff>161925</xdr:rowOff>
                  </to>
                </anchor>
              </controlPr>
            </control>
          </mc:Choice>
        </mc:AlternateContent>
        <mc:AlternateContent xmlns:mc="http://schemas.openxmlformats.org/markup-compatibility/2006">
          <mc:Choice Requires="x14">
            <control shapeId="9312" r:id="rId23" name="Check Box 96">
              <controlPr defaultSize="0" autoFill="0" autoLine="0" autoPict="0">
                <anchor moveWithCells="1">
                  <from>
                    <xdr:col>2</xdr:col>
                    <xdr:colOff>66675</xdr:colOff>
                    <xdr:row>64</xdr:row>
                    <xdr:rowOff>133350</xdr:rowOff>
                  </from>
                  <to>
                    <xdr:col>2</xdr:col>
                    <xdr:colOff>371475</xdr:colOff>
                    <xdr:row>65</xdr:row>
                    <xdr:rowOff>161925</xdr:rowOff>
                  </to>
                </anchor>
              </controlPr>
            </control>
          </mc:Choice>
        </mc:AlternateContent>
        <mc:AlternateContent xmlns:mc="http://schemas.openxmlformats.org/markup-compatibility/2006">
          <mc:Choice Requires="x14">
            <control shapeId="9313" r:id="rId24" name="Check Box 97">
              <controlPr defaultSize="0" autoFill="0" autoLine="0" autoPict="0">
                <anchor moveWithCells="1">
                  <from>
                    <xdr:col>3</xdr:col>
                    <xdr:colOff>19050</xdr:colOff>
                    <xdr:row>64</xdr:row>
                    <xdr:rowOff>142875</xdr:rowOff>
                  </from>
                  <to>
                    <xdr:col>3</xdr:col>
                    <xdr:colOff>323850</xdr:colOff>
                    <xdr:row>66</xdr:row>
                    <xdr:rowOff>0</xdr:rowOff>
                  </to>
                </anchor>
              </controlPr>
            </control>
          </mc:Choice>
        </mc:AlternateContent>
        <mc:AlternateContent xmlns:mc="http://schemas.openxmlformats.org/markup-compatibility/2006">
          <mc:Choice Requires="x14">
            <control shapeId="9319" r:id="rId25" name="Check Box 103">
              <controlPr defaultSize="0" autoFill="0" autoLine="0" autoPict="0">
                <anchor moveWithCells="1">
                  <from>
                    <xdr:col>3</xdr:col>
                    <xdr:colOff>447675</xdr:colOff>
                    <xdr:row>2</xdr:row>
                    <xdr:rowOff>133350</xdr:rowOff>
                  </from>
                  <to>
                    <xdr:col>3</xdr:col>
                    <xdr:colOff>752475</xdr:colOff>
                    <xdr:row>3</xdr:row>
                    <xdr:rowOff>171450</xdr:rowOff>
                  </to>
                </anchor>
              </controlPr>
            </control>
          </mc:Choice>
        </mc:AlternateContent>
        <mc:AlternateContent xmlns:mc="http://schemas.openxmlformats.org/markup-compatibility/2006">
          <mc:Choice Requires="x14">
            <control shapeId="9326" r:id="rId26" name="Check Box 110">
              <controlPr defaultSize="0" autoFill="0" autoLine="0" autoPict="0">
                <anchor moveWithCells="1">
                  <from>
                    <xdr:col>2</xdr:col>
                    <xdr:colOff>438150</xdr:colOff>
                    <xdr:row>255</xdr:row>
                    <xdr:rowOff>152400</xdr:rowOff>
                  </from>
                  <to>
                    <xdr:col>3</xdr:col>
                    <xdr:colOff>95250</xdr:colOff>
                    <xdr:row>256</xdr:row>
                    <xdr:rowOff>152400</xdr:rowOff>
                  </to>
                </anchor>
              </controlPr>
            </control>
          </mc:Choice>
        </mc:AlternateContent>
        <mc:AlternateContent xmlns:mc="http://schemas.openxmlformats.org/markup-compatibility/2006">
          <mc:Choice Requires="x14">
            <control shapeId="9327" r:id="rId27" name="Check Box 111">
              <controlPr defaultSize="0" autoFill="0" autoLine="0" autoPict="0">
                <anchor moveWithCells="1">
                  <from>
                    <xdr:col>4</xdr:col>
                    <xdr:colOff>9525</xdr:colOff>
                    <xdr:row>255</xdr:row>
                    <xdr:rowOff>152400</xdr:rowOff>
                  </from>
                  <to>
                    <xdr:col>4</xdr:col>
                    <xdr:colOff>314325</xdr:colOff>
                    <xdr:row>256</xdr:row>
                    <xdr:rowOff>152400</xdr:rowOff>
                  </to>
                </anchor>
              </controlPr>
            </control>
          </mc:Choice>
        </mc:AlternateContent>
        <mc:AlternateContent xmlns:mc="http://schemas.openxmlformats.org/markup-compatibility/2006">
          <mc:Choice Requires="x14">
            <control shapeId="9328" r:id="rId28" name="Check Box 112">
              <controlPr defaultSize="0" autoFill="0" autoLine="0" autoPict="0">
                <anchor moveWithCells="1">
                  <from>
                    <xdr:col>2</xdr:col>
                    <xdr:colOff>400050</xdr:colOff>
                    <xdr:row>283</xdr:row>
                    <xdr:rowOff>142875</xdr:rowOff>
                  </from>
                  <to>
                    <xdr:col>3</xdr:col>
                    <xdr:colOff>57150</xdr:colOff>
                    <xdr:row>285</xdr:row>
                    <xdr:rowOff>47625</xdr:rowOff>
                  </to>
                </anchor>
              </controlPr>
            </control>
          </mc:Choice>
        </mc:AlternateContent>
        <mc:AlternateContent xmlns:mc="http://schemas.openxmlformats.org/markup-compatibility/2006">
          <mc:Choice Requires="x14">
            <control shapeId="9329" r:id="rId29" name="Check Box 113">
              <controlPr defaultSize="0" autoFill="0" autoLine="0" autoPict="0">
                <anchor moveWithCells="1">
                  <from>
                    <xdr:col>5</xdr:col>
                    <xdr:colOff>9525</xdr:colOff>
                    <xdr:row>283</xdr:row>
                    <xdr:rowOff>142875</xdr:rowOff>
                  </from>
                  <to>
                    <xdr:col>5</xdr:col>
                    <xdr:colOff>314325</xdr:colOff>
                    <xdr:row>285</xdr:row>
                    <xdr:rowOff>47625</xdr:rowOff>
                  </to>
                </anchor>
              </controlPr>
            </control>
          </mc:Choice>
        </mc:AlternateContent>
        <mc:AlternateContent xmlns:mc="http://schemas.openxmlformats.org/markup-compatibility/2006">
          <mc:Choice Requires="x14">
            <control shapeId="9330" r:id="rId30" name="Check Box 114">
              <controlPr defaultSize="0" autoFill="0" autoLine="0" autoPict="0">
                <anchor moveWithCells="1">
                  <from>
                    <xdr:col>2</xdr:col>
                    <xdr:colOff>400050</xdr:colOff>
                    <xdr:row>285</xdr:row>
                    <xdr:rowOff>9525</xdr:rowOff>
                  </from>
                  <to>
                    <xdr:col>3</xdr:col>
                    <xdr:colOff>57150</xdr:colOff>
                    <xdr:row>286</xdr:row>
                    <xdr:rowOff>38100</xdr:rowOff>
                  </to>
                </anchor>
              </controlPr>
            </control>
          </mc:Choice>
        </mc:AlternateContent>
        <mc:AlternateContent xmlns:mc="http://schemas.openxmlformats.org/markup-compatibility/2006">
          <mc:Choice Requires="x14">
            <control shapeId="9333" r:id="rId31" name="Check Box 117">
              <controlPr defaultSize="0" autoFill="0" autoLine="0" autoPict="0">
                <anchor moveWithCells="1">
                  <from>
                    <xdr:col>3</xdr:col>
                    <xdr:colOff>19050</xdr:colOff>
                    <xdr:row>64</xdr:row>
                    <xdr:rowOff>133350</xdr:rowOff>
                  </from>
                  <to>
                    <xdr:col>3</xdr:col>
                    <xdr:colOff>323850</xdr:colOff>
                    <xdr:row>65</xdr:row>
                    <xdr:rowOff>161925</xdr:rowOff>
                  </to>
                </anchor>
              </controlPr>
            </control>
          </mc:Choice>
        </mc:AlternateContent>
        <mc:AlternateContent xmlns:mc="http://schemas.openxmlformats.org/markup-compatibility/2006">
          <mc:Choice Requires="x14">
            <control shapeId="9334" r:id="rId32" name="Check Box 118">
              <controlPr defaultSize="0" autoFill="0" autoLine="0" autoPict="0">
                <anchor moveWithCells="1">
                  <from>
                    <xdr:col>2</xdr:col>
                    <xdr:colOff>66675</xdr:colOff>
                    <xdr:row>65</xdr:row>
                    <xdr:rowOff>133350</xdr:rowOff>
                  </from>
                  <to>
                    <xdr:col>2</xdr:col>
                    <xdr:colOff>371475</xdr:colOff>
                    <xdr:row>66</xdr:row>
                    <xdr:rowOff>161925</xdr:rowOff>
                  </to>
                </anchor>
              </controlPr>
            </control>
          </mc:Choice>
        </mc:AlternateContent>
        <mc:AlternateContent xmlns:mc="http://schemas.openxmlformats.org/markup-compatibility/2006">
          <mc:Choice Requires="x14">
            <control shapeId="9335" r:id="rId33" name="Check Box 119">
              <controlPr defaultSize="0" autoFill="0" autoLine="0" autoPict="0">
                <anchor moveWithCells="1">
                  <from>
                    <xdr:col>3</xdr:col>
                    <xdr:colOff>19050</xdr:colOff>
                    <xdr:row>65</xdr:row>
                    <xdr:rowOff>142875</xdr:rowOff>
                  </from>
                  <to>
                    <xdr:col>3</xdr:col>
                    <xdr:colOff>323850</xdr:colOff>
                    <xdr:row>67</xdr:row>
                    <xdr:rowOff>0</xdr:rowOff>
                  </to>
                </anchor>
              </controlPr>
            </control>
          </mc:Choice>
        </mc:AlternateContent>
        <mc:AlternateContent xmlns:mc="http://schemas.openxmlformats.org/markup-compatibility/2006">
          <mc:Choice Requires="x14">
            <control shapeId="9336" r:id="rId34" name="Check Box 120">
              <controlPr defaultSize="0" autoFill="0" autoLine="0" autoPict="0">
                <anchor moveWithCells="1">
                  <from>
                    <xdr:col>2</xdr:col>
                    <xdr:colOff>66675</xdr:colOff>
                    <xdr:row>65</xdr:row>
                    <xdr:rowOff>133350</xdr:rowOff>
                  </from>
                  <to>
                    <xdr:col>2</xdr:col>
                    <xdr:colOff>371475</xdr:colOff>
                    <xdr:row>66</xdr:row>
                    <xdr:rowOff>161925</xdr:rowOff>
                  </to>
                </anchor>
              </controlPr>
            </control>
          </mc:Choice>
        </mc:AlternateContent>
        <mc:AlternateContent xmlns:mc="http://schemas.openxmlformats.org/markup-compatibility/2006">
          <mc:Choice Requires="x14">
            <control shapeId="9337" r:id="rId35" name="Check Box 121">
              <controlPr defaultSize="0" autoFill="0" autoLine="0" autoPict="0">
                <anchor moveWithCells="1">
                  <from>
                    <xdr:col>3</xdr:col>
                    <xdr:colOff>19050</xdr:colOff>
                    <xdr:row>65</xdr:row>
                    <xdr:rowOff>142875</xdr:rowOff>
                  </from>
                  <to>
                    <xdr:col>3</xdr:col>
                    <xdr:colOff>323850</xdr:colOff>
                    <xdr:row>67</xdr:row>
                    <xdr:rowOff>0</xdr:rowOff>
                  </to>
                </anchor>
              </controlPr>
            </control>
          </mc:Choice>
        </mc:AlternateContent>
        <mc:AlternateContent xmlns:mc="http://schemas.openxmlformats.org/markup-compatibility/2006">
          <mc:Choice Requires="x14">
            <control shapeId="9339" r:id="rId36" name="Check Box 123">
              <controlPr defaultSize="0" autoFill="0" autoLine="0" autoPict="0">
                <anchor moveWithCells="1">
                  <from>
                    <xdr:col>3</xdr:col>
                    <xdr:colOff>19050</xdr:colOff>
                    <xdr:row>65</xdr:row>
                    <xdr:rowOff>133350</xdr:rowOff>
                  </from>
                  <to>
                    <xdr:col>3</xdr:col>
                    <xdr:colOff>323850</xdr:colOff>
                    <xdr:row>66</xdr:row>
                    <xdr:rowOff>161925</xdr:rowOff>
                  </to>
                </anchor>
              </controlPr>
            </control>
          </mc:Choice>
        </mc:AlternateContent>
        <mc:AlternateContent xmlns:mc="http://schemas.openxmlformats.org/markup-compatibility/2006">
          <mc:Choice Requires="x14">
            <control shapeId="9340" r:id="rId37" name="Check Box 124">
              <controlPr defaultSize="0" autoFill="0" autoLine="0" autoPict="0">
                <anchor moveWithCells="1">
                  <from>
                    <xdr:col>2</xdr:col>
                    <xdr:colOff>66675</xdr:colOff>
                    <xdr:row>66</xdr:row>
                    <xdr:rowOff>133350</xdr:rowOff>
                  </from>
                  <to>
                    <xdr:col>2</xdr:col>
                    <xdr:colOff>371475</xdr:colOff>
                    <xdr:row>67</xdr:row>
                    <xdr:rowOff>161925</xdr:rowOff>
                  </to>
                </anchor>
              </controlPr>
            </control>
          </mc:Choice>
        </mc:AlternateContent>
        <mc:AlternateContent xmlns:mc="http://schemas.openxmlformats.org/markup-compatibility/2006">
          <mc:Choice Requires="x14">
            <control shapeId="9341" r:id="rId38" name="Check Box 125">
              <controlPr defaultSize="0" autoFill="0" autoLine="0" autoPict="0">
                <anchor moveWithCells="1">
                  <from>
                    <xdr:col>3</xdr:col>
                    <xdr:colOff>19050</xdr:colOff>
                    <xdr:row>66</xdr:row>
                    <xdr:rowOff>142875</xdr:rowOff>
                  </from>
                  <to>
                    <xdr:col>3</xdr:col>
                    <xdr:colOff>323850</xdr:colOff>
                    <xdr:row>68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9"/>
  <sheetViews>
    <sheetView topLeftCell="A28" zoomScaleNormal="100" workbookViewId="0">
      <selection activeCell="C39" sqref="C39"/>
    </sheetView>
  </sheetViews>
  <sheetFormatPr defaultRowHeight="12.75" x14ac:dyDescent="0.2"/>
  <cols>
    <col min="1" max="1" width="4.28515625" customWidth="1"/>
    <col min="2" max="2" width="65.85546875" bestFit="1" customWidth="1"/>
    <col min="3" max="3" width="41.7109375" customWidth="1"/>
    <col min="4" max="4" width="2.7109375" customWidth="1"/>
    <col min="5" max="5" width="59.42578125" bestFit="1" customWidth="1"/>
    <col min="6" max="6" width="24.140625" customWidth="1"/>
    <col min="7" max="7" width="13.42578125" customWidth="1"/>
    <col min="8" max="8" width="12.140625" customWidth="1"/>
  </cols>
  <sheetData>
    <row r="1" spans="1:8" ht="15.75" x14ac:dyDescent="0.25">
      <c r="B1" s="1340" t="s">
        <v>661</v>
      </c>
      <c r="C1" s="1341"/>
      <c r="D1" s="516"/>
      <c r="E1" s="516"/>
      <c r="F1" s="516"/>
      <c r="G1" s="522"/>
    </row>
    <row r="2" spans="1:8" ht="15.75" x14ac:dyDescent="0.25">
      <c r="A2" s="512"/>
      <c r="B2" s="1342" t="s">
        <v>565</v>
      </c>
      <c r="C2" s="1343"/>
      <c r="D2" s="516"/>
      <c r="E2" s="516"/>
      <c r="F2" s="516"/>
      <c r="G2" s="523"/>
    </row>
    <row r="3" spans="1:8" x14ac:dyDescent="0.2">
      <c r="A3" s="512"/>
      <c r="B3" s="1344" t="s">
        <v>320</v>
      </c>
      <c r="C3" s="1214"/>
      <c r="D3" s="523"/>
      <c r="E3" s="523"/>
      <c r="F3" s="523"/>
      <c r="G3" s="523"/>
    </row>
    <row r="4" spans="1:8" x14ac:dyDescent="0.2">
      <c r="B4" s="75"/>
      <c r="C4" s="75"/>
      <c r="D4" s="186"/>
      <c r="E4" s="186"/>
      <c r="F4" s="186"/>
      <c r="G4" s="186"/>
    </row>
    <row r="5" spans="1:8" ht="14.25" x14ac:dyDescent="0.2">
      <c r="B5" s="157" t="s">
        <v>643</v>
      </c>
      <c r="C5" s="158"/>
      <c r="D5" s="46"/>
      <c r="F5" s="46"/>
      <c r="G5" s="46"/>
      <c r="H5" s="150"/>
    </row>
    <row r="6" spans="1:8" ht="14.25" x14ac:dyDescent="0.2">
      <c r="B6" s="162" t="s">
        <v>542</v>
      </c>
      <c r="C6" s="521">
        <f>'Sources &amp; Uses of Funds'!AB205</f>
        <v>0</v>
      </c>
      <c r="D6" s="46"/>
      <c r="E6" s="46"/>
      <c r="F6" s="46"/>
      <c r="G6" s="46"/>
      <c r="H6" s="152"/>
    </row>
    <row r="7" spans="1:8" ht="14.25" x14ac:dyDescent="0.2">
      <c r="B7" s="162" t="s">
        <v>642</v>
      </c>
      <c r="C7" s="163">
        <f>'Rental Pro Forma'!C32</f>
        <v>0</v>
      </c>
      <c r="D7" s="44"/>
      <c r="E7" s="44"/>
      <c r="F7" s="44"/>
      <c r="G7" s="44"/>
      <c r="H7" s="156"/>
    </row>
    <row r="8" spans="1:8" ht="14.25" x14ac:dyDescent="0.2">
      <c r="B8" s="162" t="s">
        <v>543</v>
      </c>
      <c r="C8" s="521" t="e">
        <f>C6/C7</f>
        <v>#DIV/0!</v>
      </c>
      <c r="D8" s="14"/>
      <c r="E8" s="14"/>
      <c r="F8" s="14"/>
      <c r="G8" s="14"/>
      <c r="H8" s="511"/>
    </row>
    <row r="9" spans="1:8" ht="14.45" customHeight="1" x14ac:dyDescent="0.2">
      <c r="B9" s="162" t="s">
        <v>647</v>
      </c>
      <c r="C9" s="168" t="e">
        <f>IF(C8&gt;=1000,"Min $1,000 HOME Investment Met","Min HOME Investment of $1,000 NOT Met")</f>
        <v>#DIV/0!</v>
      </c>
      <c r="D9" s="212"/>
      <c r="E9" s="212"/>
      <c r="F9" s="212"/>
      <c r="G9" s="212"/>
      <c r="H9" s="326"/>
    </row>
    <row r="10" spans="1:8" ht="14.25" x14ac:dyDescent="0.2">
      <c r="B10" s="157" t="s">
        <v>632</v>
      </c>
      <c r="C10" s="158"/>
      <c r="D10" s="212"/>
      <c r="E10" s="212"/>
      <c r="F10" s="212"/>
      <c r="G10" s="212"/>
      <c r="H10" s="326"/>
    </row>
    <row r="11" spans="1:8" ht="14.25" x14ac:dyDescent="0.2">
      <c r="B11" s="162" t="s">
        <v>633</v>
      </c>
      <c r="C11" s="605" t="e">
        <f>'Sources &amp; Uses of Funds'!AK214</f>
        <v>#DIV/0!</v>
      </c>
      <c r="D11" s="212"/>
      <c r="E11" s="212"/>
      <c r="F11" s="212"/>
      <c r="G11" s="212"/>
      <c r="H11" s="326"/>
    </row>
    <row r="12" spans="1:8" ht="14.25" x14ac:dyDescent="0.2">
      <c r="B12" s="162" t="s">
        <v>635</v>
      </c>
      <c r="C12" s="606" t="e">
        <f>C11*'Sources &amp; Uses of Funds'!BR20</f>
        <v>#DIV/0!</v>
      </c>
      <c r="D12" s="212"/>
      <c r="E12" s="212"/>
      <c r="F12" s="212"/>
      <c r="G12" s="212"/>
      <c r="H12" s="326"/>
    </row>
    <row r="13" spans="1:8" ht="13.9" customHeight="1" x14ac:dyDescent="0.2">
      <c r="B13" s="162" t="s">
        <v>646</v>
      </c>
      <c r="C13" s="168" t="e">
        <f>IF(C7&gt;=C12,"Min # of HOME Units Met","Min # of HOME Units NOT Met")</f>
        <v>#DIV/0!</v>
      </c>
      <c r="D13" s="212"/>
      <c r="E13" s="212"/>
      <c r="F13" s="212"/>
      <c r="G13" s="212"/>
      <c r="H13" s="326"/>
    </row>
    <row r="14" spans="1:8" ht="14.25" x14ac:dyDescent="0.2">
      <c r="B14" s="162"/>
      <c r="C14" s="168"/>
      <c r="D14" s="212"/>
      <c r="E14" s="212"/>
      <c r="F14" s="212"/>
      <c r="G14" s="212"/>
      <c r="H14" s="326"/>
    </row>
    <row r="15" spans="1:8" ht="14.25" x14ac:dyDescent="0.2">
      <c r="B15" s="162" t="s">
        <v>634</v>
      </c>
      <c r="C15" s="605" t="e">
        <f>'Sources &amp; Uses of Funds'!AK212</f>
        <v>#DIV/0!</v>
      </c>
      <c r="D15" s="212"/>
      <c r="E15" s="212"/>
      <c r="F15" s="212"/>
      <c r="G15" s="212"/>
      <c r="H15" s="326"/>
    </row>
    <row r="16" spans="1:8" ht="14.25" x14ac:dyDescent="0.2">
      <c r="B16" s="162" t="s">
        <v>636</v>
      </c>
      <c r="C16" s="607" t="e">
        <f>C15*'Sources &amp; Uses of Funds'!BX205</f>
        <v>#DIV/0!</v>
      </c>
      <c r="D16" s="212"/>
      <c r="E16" s="212"/>
      <c r="F16" s="212"/>
      <c r="G16" s="212"/>
      <c r="H16" s="326"/>
    </row>
    <row r="17" spans="1:8" ht="14.25" x14ac:dyDescent="0.2">
      <c r="B17" s="162" t="s">
        <v>645</v>
      </c>
      <c r="C17" s="168" t="e">
        <f>IF(C6&lt;=C16,"Max HOME Investment Met","Max HOME Investment NOT Met")</f>
        <v>#DIV/0!</v>
      </c>
      <c r="D17" s="212"/>
      <c r="E17" s="212"/>
      <c r="F17" s="212"/>
      <c r="G17" s="212"/>
      <c r="H17" s="326"/>
    </row>
    <row r="18" spans="1:8" ht="14.25" x14ac:dyDescent="0.2">
      <c r="B18" s="157" t="s">
        <v>644</v>
      </c>
      <c r="C18" s="158"/>
      <c r="D18" s="510"/>
      <c r="E18" s="212"/>
      <c r="F18" s="510"/>
      <c r="G18" s="212"/>
      <c r="H18" s="165"/>
    </row>
    <row r="19" spans="1:8" ht="14.25" x14ac:dyDescent="0.2">
      <c r="B19" s="162" t="s">
        <v>79</v>
      </c>
      <c r="C19" s="104"/>
      <c r="E19" s="1336"/>
      <c r="F19" s="1337"/>
      <c r="G19" s="1337"/>
      <c r="H19" s="529"/>
    </row>
    <row r="20" spans="1:8" ht="14.25" x14ac:dyDescent="0.2">
      <c r="B20" s="162" t="s">
        <v>248</v>
      </c>
      <c r="C20" s="103"/>
      <c r="E20" s="1199"/>
      <c r="F20" s="1199"/>
      <c r="G20" s="1199"/>
      <c r="H20" s="513"/>
    </row>
    <row r="21" spans="1:8" ht="14.25" x14ac:dyDescent="0.2">
      <c r="B21" s="162" t="s">
        <v>653</v>
      </c>
      <c r="C21" s="168" t="e">
        <f>IF(C8&lt;=C20,"Limit Met","Limit Exceeded")</f>
        <v>#DIV/0!</v>
      </c>
      <c r="E21" s="1199"/>
      <c r="F21" s="1199"/>
      <c r="G21" s="1199"/>
      <c r="H21" s="513"/>
    </row>
    <row r="22" spans="1:8" ht="14.25" x14ac:dyDescent="0.2">
      <c r="B22" s="14"/>
      <c r="C22" s="634"/>
      <c r="H22" s="172"/>
    </row>
    <row r="23" spans="1:8" ht="13.9" customHeight="1" x14ac:dyDescent="0.2">
      <c r="B23" s="1346" t="s">
        <v>566</v>
      </c>
      <c r="C23" s="1346"/>
      <c r="D23" s="529"/>
      <c r="H23" s="165"/>
    </row>
    <row r="24" spans="1:8" x14ac:dyDescent="0.2">
      <c r="B24" s="1346"/>
      <c r="C24" s="1346"/>
      <c r="D24" s="513"/>
    </row>
    <row r="25" spans="1:8" ht="9" customHeight="1" thickBot="1" x14ac:dyDescent="0.25">
      <c r="A25" s="139"/>
      <c r="B25" s="1347"/>
      <c r="C25" s="1347"/>
      <c r="D25" s="513"/>
    </row>
    <row r="26" spans="1:8" ht="14.25" x14ac:dyDescent="0.2">
      <c r="A26" s="138"/>
      <c r="B26" s="1208" t="s">
        <v>675</v>
      </c>
      <c r="C26" s="1209"/>
      <c r="D26" s="186"/>
    </row>
    <row r="27" spans="1:8" ht="14.25" x14ac:dyDescent="0.2">
      <c r="A27" s="139"/>
      <c r="B27" s="181" t="s">
        <v>75</v>
      </c>
      <c r="C27" s="640" t="s">
        <v>674</v>
      </c>
      <c r="D27" s="186"/>
      <c r="E27" s="186"/>
      <c r="F27" s="139"/>
      <c r="G27" s="518"/>
      <c r="H27" s="179"/>
    </row>
    <row r="28" spans="1:8" ht="14.25" x14ac:dyDescent="0.2">
      <c r="A28" s="139"/>
      <c r="B28" s="181">
        <v>0</v>
      </c>
      <c r="C28" s="622">
        <v>147074</v>
      </c>
      <c r="D28" s="186"/>
      <c r="E28" s="186"/>
      <c r="F28" s="139"/>
      <c r="G28" s="179"/>
      <c r="H28" s="179"/>
    </row>
    <row r="29" spans="1:8" ht="14.25" x14ac:dyDescent="0.2">
      <c r="A29" s="139"/>
      <c r="B29" s="181">
        <v>1</v>
      </c>
      <c r="C29" s="622">
        <v>168600</v>
      </c>
      <c r="D29" s="186"/>
      <c r="E29" s="186"/>
      <c r="F29" s="139"/>
      <c r="G29" s="517"/>
      <c r="H29" s="179"/>
    </row>
    <row r="30" spans="1:8" ht="14.25" x14ac:dyDescent="0.2">
      <c r="A30" s="139"/>
      <c r="B30" s="181">
        <v>2</v>
      </c>
      <c r="C30" s="622">
        <v>205017</v>
      </c>
      <c r="D30" s="186"/>
      <c r="E30" s="186"/>
      <c r="F30" s="139"/>
      <c r="G30" s="519"/>
      <c r="H30" s="179"/>
    </row>
    <row r="31" spans="1:8" ht="14.25" x14ac:dyDescent="0.2">
      <c r="A31" s="139"/>
      <c r="B31" s="181">
        <v>3</v>
      </c>
      <c r="C31" s="622">
        <v>265228</v>
      </c>
      <c r="D31" s="186"/>
      <c r="E31" s="186"/>
      <c r="F31" s="139"/>
      <c r="G31" s="179"/>
      <c r="H31" s="179"/>
    </row>
    <row r="32" spans="1:8" ht="15" thickBot="1" x14ac:dyDescent="0.25">
      <c r="A32" s="139"/>
      <c r="B32" s="182" t="s">
        <v>77</v>
      </c>
      <c r="C32" s="623">
        <v>291136</v>
      </c>
      <c r="D32" s="186"/>
      <c r="E32" s="186"/>
      <c r="F32" s="139"/>
      <c r="G32" s="179"/>
      <c r="H32" s="179"/>
    </row>
    <row r="33" spans="1:7" ht="12.75" customHeight="1" x14ac:dyDescent="0.2">
      <c r="A33" s="75"/>
      <c r="B33" s="75"/>
      <c r="C33" s="75"/>
      <c r="D33" s="520"/>
      <c r="G33" s="520"/>
    </row>
    <row r="34" spans="1:7" x14ac:dyDescent="0.2">
      <c r="B34" s="1348" t="s">
        <v>672</v>
      </c>
      <c r="C34" s="1214"/>
      <c r="D34" s="520"/>
      <c r="G34" s="520"/>
    </row>
    <row r="35" spans="1:7" x14ac:dyDescent="0.2">
      <c r="B35" s="1214"/>
      <c r="C35" s="1214"/>
      <c r="D35" s="75"/>
      <c r="G35" s="75"/>
    </row>
    <row r="36" spans="1:7" x14ac:dyDescent="0.2">
      <c r="B36" s="1214"/>
      <c r="C36" s="1214"/>
      <c r="D36" s="75"/>
      <c r="G36" s="75"/>
    </row>
    <row r="37" spans="1:7" x14ac:dyDescent="0.2">
      <c r="B37" s="512"/>
      <c r="C37" s="512"/>
      <c r="D37" s="75"/>
      <c r="G37" s="75"/>
    </row>
    <row r="38" spans="1:7" ht="14.25" x14ac:dyDescent="0.2">
      <c r="B38" s="1338" t="s">
        <v>562</v>
      </c>
      <c r="C38" s="1339"/>
      <c r="D38" s="75"/>
      <c r="G38" s="75"/>
    </row>
    <row r="39" spans="1:7" ht="14.25" x14ac:dyDescent="0.2">
      <c r="B39" s="162" t="s">
        <v>558</v>
      </c>
      <c r="C39" s="104"/>
      <c r="D39" s="75"/>
      <c r="G39" s="75"/>
    </row>
    <row r="40" spans="1:7" ht="14.25" x14ac:dyDescent="0.2">
      <c r="B40" s="162" t="s">
        <v>557</v>
      </c>
      <c r="C40" s="103"/>
      <c r="D40" s="75"/>
      <c r="G40" s="75"/>
    </row>
    <row r="41" spans="1:7" ht="14.25" x14ac:dyDescent="0.2">
      <c r="B41" s="162" t="s">
        <v>560</v>
      </c>
      <c r="C41" s="521" t="e">
        <f>C39/C40</f>
        <v>#DIV/0!</v>
      </c>
      <c r="D41" s="75"/>
      <c r="G41" s="75"/>
    </row>
    <row r="42" spans="1:7" ht="14.25" x14ac:dyDescent="0.2">
      <c r="B42" s="162" t="s">
        <v>559</v>
      </c>
      <c r="C42" s="103"/>
      <c r="D42" s="75"/>
      <c r="G42" s="75"/>
    </row>
    <row r="43" spans="1:7" ht="14.25" x14ac:dyDescent="0.2">
      <c r="B43" s="162" t="s">
        <v>561</v>
      </c>
      <c r="C43" s="163" t="e">
        <f>C41*C42</f>
        <v>#DIV/0!</v>
      </c>
      <c r="D43" s="75"/>
      <c r="G43" s="75"/>
    </row>
    <row r="44" spans="1:7" ht="14.25" x14ac:dyDescent="0.2">
      <c r="B44" s="14"/>
      <c r="C44" s="212"/>
      <c r="D44" s="75"/>
      <c r="E44" s="75"/>
      <c r="F44" s="75"/>
      <c r="G44" s="75"/>
    </row>
    <row r="45" spans="1:7" x14ac:dyDescent="0.2">
      <c r="B45" s="1345" t="s">
        <v>548</v>
      </c>
      <c r="C45" s="1214"/>
      <c r="D45" s="75"/>
      <c r="E45" s="75"/>
      <c r="F45" s="75"/>
      <c r="G45" s="75"/>
    </row>
    <row r="46" spans="1:7" x14ac:dyDescent="0.2">
      <c r="B46" s="1214"/>
      <c r="C46" s="1214"/>
      <c r="D46" s="75"/>
      <c r="E46" s="75"/>
      <c r="F46" s="75"/>
      <c r="G46" s="75"/>
    </row>
    <row r="47" spans="1:7" ht="14.25" x14ac:dyDescent="0.2">
      <c r="B47" s="636"/>
      <c r="C47" s="637"/>
      <c r="D47" s="75"/>
      <c r="E47" s="75"/>
      <c r="F47" s="75"/>
      <c r="G47" s="75"/>
    </row>
    <row r="48" spans="1:7" ht="14.25" x14ac:dyDescent="0.2">
      <c r="B48" s="1338" t="s">
        <v>545</v>
      </c>
      <c r="C48" s="1339"/>
      <c r="D48" s="75"/>
      <c r="E48" s="75"/>
      <c r="F48" s="75"/>
      <c r="G48" s="75"/>
    </row>
    <row r="49" spans="2:7" ht="14.25" x14ac:dyDescent="0.2">
      <c r="B49" s="162" t="s">
        <v>654</v>
      </c>
      <c r="C49" s="104"/>
      <c r="D49" s="75"/>
      <c r="E49" s="75"/>
      <c r="F49" s="75"/>
      <c r="G49" s="75"/>
    </row>
    <row r="50" spans="2:7" ht="14.25" x14ac:dyDescent="0.2">
      <c r="B50" s="162" t="s">
        <v>546</v>
      </c>
      <c r="C50" s="103"/>
      <c r="D50" s="75"/>
      <c r="E50" s="75"/>
      <c r="F50" s="75"/>
      <c r="G50" s="75"/>
    </row>
    <row r="51" spans="2:7" ht="14.25" x14ac:dyDescent="0.2">
      <c r="B51" s="162" t="s">
        <v>543</v>
      </c>
      <c r="C51" s="163" t="e">
        <f>C49/C50</f>
        <v>#DIV/0!</v>
      </c>
      <c r="D51" s="75"/>
      <c r="E51" s="75"/>
      <c r="F51" s="75"/>
      <c r="G51" s="75"/>
    </row>
    <row r="52" spans="2:7" ht="14.25" x14ac:dyDescent="0.2">
      <c r="B52" s="162" t="s">
        <v>547</v>
      </c>
      <c r="C52" s="163">
        <f>C28</f>
        <v>147074</v>
      </c>
      <c r="D52" s="75"/>
      <c r="E52" s="75"/>
      <c r="F52" s="75"/>
      <c r="G52" s="75"/>
    </row>
    <row r="53" spans="2:7" ht="14.25" x14ac:dyDescent="0.2">
      <c r="B53" s="162" t="s">
        <v>648</v>
      </c>
      <c r="C53" s="168" t="e">
        <f>IF(C51&lt;=C52,"Limit OK","Exceeded Limit")</f>
        <v>#DIV/0!</v>
      </c>
      <c r="D53" s="75"/>
      <c r="E53" s="75"/>
      <c r="F53" s="75"/>
      <c r="G53" s="75"/>
    </row>
    <row r="54" spans="2:7" ht="14.25" x14ac:dyDescent="0.2">
      <c r="B54" s="1338" t="s">
        <v>545</v>
      </c>
      <c r="C54" s="1339"/>
      <c r="D54" s="75"/>
      <c r="E54" s="75"/>
      <c r="F54" s="75"/>
      <c r="G54" s="75"/>
    </row>
    <row r="55" spans="2:7" ht="14.25" x14ac:dyDescent="0.2">
      <c r="B55" s="162" t="s">
        <v>655</v>
      </c>
      <c r="C55" s="104"/>
      <c r="D55" s="75"/>
      <c r="E55" s="75"/>
      <c r="F55" s="75"/>
      <c r="G55" s="75"/>
    </row>
    <row r="56" spans="2:7" ht="14.25" x14ac:dyDescent="0.2">
      <c r="B56" s="162" t="s">
        <v>551</v>
      </c>
      <c r="C56" s="103"/>
      <c r="D56" s="75"/>
      <c r="E56" s="75"/>
      <c r="F56" s="75"/>
      <c r="G56" s="75"/>
    </row>
    <row r="57" spans="2:7" ht="14.25" x14ac:dyDescent="0.2">
      <c r="B57" s="162" t="s">
        <v>543</v>
      </c>
      <c r="C57" s="163" t="e">
        <f>C55/C56</f>
        <v>#DIV/0!</v>
      </c>
      <c r="D57" s="75"/>
      <c r="E57" s="75"/>
      <c r="F57" s="75"/>
      <c r="G57" s="75"/>
    </row>
    <row r="58" spans="2:7" ht="14.25" x14ac:dyDescent="0.2">
      <c r="B58" s="162" t="s">
        <v>549</v>
      </c>
      <c r="C58" s="163">
        <f>C29</f>
        <v>168600</v>
      </c>
      <c r="D58" s="75"/>
      <c r="E58" s="75"/>
      <c r="F58" s="75"/>
      <c r="G58" s="75"/>
    </row>
    <row r="59" spans="2:7" ht="14.25" x14ac:dyDescent="0.2">
      <c r="B59" s="162" t="s">
        <v>648</v>
      </c>
      <c r="C59" s="168" t="e">
        <f>IF(C57&lt;=C58,"Limit OK","Exceeded Limit")</f>
        <v>#DIV/0!</v>
      </c>
      <c r="D59" s="75"/>
      <c r="E59" s="75"/>
      <c r="F59" s="75"/>
      <c r="G59" s="75"/>
    </row>
    <row r="60" spans="2:7" ht="14.25" x14ac:dyDescent="0.2">
      <c r="B60" s="1338" t="s">
        <v>545</v>
      </c>
      <c r="C60" s="1339"/>
      <c r="D60" s="75"/>
      <c r="E60" s="75"/>
      <c r="F60" s="75"/>
      <c r="G60" s="75"/>
    </row>
    <row r="61" spans="2:7" ht="14.25" x14ac:dyDescent="0.2">
      <c r="B61" s="162" t="s">
        <v>656</v>
      </c>
      <c r="C61" s="104"/>
      <c r="D61" s="75"/>
      <c r="E61" s="75"/>
      <c r="F61" s="75"/>
      <c r="G61" s="75"/>
    </row>
    <row r="62" spans="2:7" ht="14.25" x14ac:dyDescent="0.2">
      <c r="B62" s="162" t="s">
        <v>552</v>
      </c>
      <c r="C62" s="103"/>
      <c r="D62" s="75"/>
      <c r="E62" s="75"/>
      <c r="F62" s="75"/>
      <c r="G62" s="75"/>
    </row>
    <row r="63" spans="2:7" ht="14.25" x14ac:dyDescent="0.2">
      <c r="B63" s="162" t="s">
        <v>543</v>
      </c>
      <c r="C63" s="163" t="e">
        <f>C61/C62</f>
        <v>#DIV/0!</v>
      </c>
      <c r="D63" s="75"/>
      <c r="E63" s="75"/>
      <c r="F63" s="75"/>
      <c r="G63" s="75"/>
    </row>
    <row r="64" spans="2:7" ht="14.25" x14ac:dyDescent="0.2">
      <c r="B64" s="162" t="s">
        <v>550</v>
      </c>
      <c r="C64" s="163">
        <f>C30</f>
        <v>205017</v>
      </c>
      <c r="D64" s="75"/>
      <c r="E64" s="75"/>
      <c r="F64" s="75"/>
      <c r="G64" s="75"/>
    </row>
    <row r="65" spans="2:3" ht="14.25" x14ac:dyDescent="0.2">
      <c r="B65" s="162" t="s">
        <v>648</v>
      </c>
      <c r="C65" s="168" t="e">
        <f>IF(C63&lt;=C64,"Limit OK","Exceeded Limit")</f>
        <v>#DIV/0!</v>
      </c>
    </row>
    <row r="66" spans="2:3" ht="14.25" x14ac:dyDescent="0.2">
      <c r="B66" s="1338" t="s">
        <v>545</v>
      </c>
      <c r="C66" s="1339"/>
    </row>
    <row r="67" spans="2:3" ht="14.25" x14ac:dyDescent="0.2">
      <c r="B67" s="162" t="s">
        <v>657</v>
      </c>
      <c r="C67" s="104"/>
    </row>
    <row r="68" spans="2:3" ht="14.25" x14ac:dyDescent="0.2">
      <c r="B68" s="162" t="s">
        <v>553</v>
      </c>
      <c r="C68" s="103"/>
    </row>
    <row r="69" spans="2:3" ht="14.25" x14ac:dyDescent="0.2">
      <c r="B69" s="162" t="s">
        <v>543</v>
      </c>
      <c r="C69" s="163" t="e">
        <f>C67/C68</f>
        <v>#DIV/0!</v>
      </c>
    </row>
    <row r="70" spans="2:3" ht="14.25" x14ac:dyDescent="0.2">
      <c r="B70" s="162" t="s">
        <v>554</v>
      </c>
      <c r="C70" s="163">
        <f>C31</f>
        <v>265228</v>
      </c>
    </row>
    <row r="71" spans="2:3" ht="14.25" x14ac:dyDescent="0.2">
      <c r="B71" s="162" t="s">
        <v>648</v>
      </c>
      <c r="C71" s="168" t="e">
        <f>IF(C69&lt;=C70,"Limit OK","Exceeded Limit")</f>
        <v>#DIV/0!</v>
      </c>
    </row>
    <row r="72" spans="2:3" ht="14.25" x14ac:dyDescent="0.2">
      <c r="B72" s="1338" t="s">
        <v>545</v>
      </c>
      <c r="C72" s="1339"/>
    </row>
    <row r="73" spans="2:3" ht="14.25" x14ac:dyDescent="0.2">
      <c r="B73" s="162" t="s">
        <v>658</v>
      </c>
      <c r="C73" s="104"/>
    </row>
    <row r="74" spans="2:3" ht="14.25" x14ac:dyDescent="0.2">
      <c r="B74" s="162" t="s">
        <v>555</v>
      </c>
      <c r="C74" s="103"/>
    </row>
    <row r="75" spans="2:3" ht="14.25" x14ac:dyDescent="0.2">
      <c r="B75" s="162" t="s">
        <v>543</v>
      </c>
      <c r="C75" s="163" t="e">
        <f>C73/C74</f>
        <v>#DIV/0!</v>
      </c>
    </row>
    <row r="76" spans="2:3" ht="14.25" x14ac:dyDescent="0.2">
      <c r="B76" s="162" t="s">
        <v>556</v>
      </c>
      <c r="C76" s="163">
        <f>C32</f>
        <v>291136</v>
      </c>
    </row>
    <row r="77" spans="2:3" ht="14.25" x14ac:dyDescent="0.2">
      <c r="B77" s="162" t="s">
        <v>648</v>
      </c>
      <c r="C77" s="168" t="e">
        <f>IF(C75&lt;=C76,"Limit OK","Exceeded Limit")</f>
        <v>#DIV/0!</v>
      </c>
    </row>
    <row r="78" spans="2:3" x14ac:dyDescent="0.2">
      <c r="B78" s="75"/>
      <c r="C78" s="75"/>
    </row>
    <row r="79" spans="2:3" x14ac:dyDescent="0.2">
      <c r="B79" s="75"/>
      <c r="C79" s="75"/>
    </row>
  </sheetData>
  <sheetProtection algorithmName="SHA-512" hashValue="tB2gS2H7Js5SAMZUWPjGfubjcWEX0xathu1AvXQ6Sdkxlm56dNObEFZvg6XuR7c2Vr1gDpjerpL6BdibB9sSoA==" saltValue="88JkBzZQYnQyWVSNMVyK/g==" spinCount="100000" sheet="1" objects="1" scenarios="1" selectLockedCells="1"/>
  <mergeCells count="14">
    <mergeCell ref="B72:C72"/>
    <mergeCell ref="B45:C46"/>
    <mergeCell ref="B66:C66"/>
    <mergeCell ref="B23:C25"/>
    <mergeCell ref="B38:C38"/>
    <mergeCell ref="B34:C36"/>
    <mergeCell ref="B54:C54"/>
    <mergeCell ref="E19:G21"/>
    <mergeCell ref="B48:C48"/>
    <mergeCell ref="B60:C60"/>
    <mergeCell ref="B26:C26"/>
    <mergeCell ref="B1:C1"/>
    <mergeCell ref="B2:C2"/>
    <mergeCell ref="B3:C3"/>
  </mergeCells>
  <pageMargins left="0.28999999999999998" right="0.26" top="0.28000000000000003" bottom="0.55000000000000004" header="0.3" footer="0.3"/>
  <pageSetup paperSize="5" scale="87" fitToWidth="0" orientation="portrait" horizontalDpi="1200" verticalDpi="1200" r:id="rId1"/>
  <headerFooter>
    <oddFooter>&amp;L&amp;8Funding Lmts-Rental&amp;C&amp;8&amp;Z&amp;F&amp;R&amp;8Page &amp;P of &amp;N</oddFooter>
  </headerFooter>
  <ignoredErrors>
    <ignoredError sqref="C8:C9 C11:C13 C15:C17 C21 C75 C77 C69 C71 C65 C63 C59 C57 C53 C51"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47"/>
  <sheetViews>
    <sheetView zoomScale="80" zoomScaleNormal="80" workbookViewId="0">
      <selection activeCell="A7" sqref="A7:D19"/>
    </sheetView>
  </sheetViews>
  <sheetFormatPr defaultRowHeight="12.75" x14ac:dyDescent="0.2"/>
  <cols>
    <col min="1" max="1" width="20.42578125" customWidth="1"/>
    <col min="2" max="2" width="32.28515625" customWidth="1"/>
    <col min="3" max="3" width="31.5703125" customWidth="1"/>
    <col min="4" max="4" width="16.5703125" customWidth="1"/>
    <col min="5" max="5" width="16.28515625" customWidth="1"/>
    <col min="6" max="6" width="10.42578125" customWidth="1"/>
    <col min="7" max="7" width="6.85546875" customWidth="1"/>
    <col min="8" max="9" width="9.140625" hidden="1" customWidth="1"/>
    <col min="10" max="10" width="1.140625" customWidth="1"/>
  </cols>
  <sheetData>
    <row r="1" spans="1:11" ht="15.75" x14ac:dyDescent="0.25">
      <c r="A1" s="1265" t="str">
        <f>'Sources &amp; Uses of Funds'!A1:CB1</f>
        <v>CITY OF EVANSVILLE, IN</v>
      </c>
      <c r="B1" s="1265"/>
      <c r="C1" s="1265"/>
      <c r="D1" s="1265"/>
      <c r="E1" s="1"/>
      <c r="F1" s="1"/>
      <c r="G1" s="16"/>
      <c r="H1" s="16"/>
      <c r="I1" s="16"/>
      <c r="J1" s="16"/>
    </row>
    <row r="2" spans="1:11" ht="18.75" x14ac:dyDescent="0.3">
      <c r="A2" s="1265" t="s">
        <v>322</v>
      </c>
      <c r="B2" s="1265"/>
      <c r="C2" s="1265"/>
      <c r="D2" s="1265"/>
      <c r="E2" s="17"/>
      <c r="F2" s="17"/>
      <c r="G2" s="16"/>
      <c r="H2" s="16"/>
      <c r="I2" s="16"/>
      <c r="J2" s="16"/>
    </row>
    <row r="3" spans="1:11" ht="14.25" x14ac:dyDescent="0.2">
      <c r="A3" s="11"/>
      <c r="B3" s="11"/>
      <c r="C3" s="11"/>
      <c r="D3" s="11"/>
      <c r="E3" s="11"/>
      <c r="F3" s="10"/>
      <c r="G3" s="10"/>
      <c r="H3" s="10"/>
      <c r="I3" s="10"/>
      <c r="J3" s="10"/>
      <c r="K3" s="10"/>
    </row>
    <row r="4" spans="1:11" ht="14.25" x14ac:dyDescent="0.2">
      <c r="A4" s="108" t="s">
        <v>323</v>
      </c>
      <c r="B4" s="11"/>
      <c r="C4" s="11"/>
      <c r="D4" s="11"/>
      <c r="E4" s="11"/>
      <c r="F4" s="10"/>
      <c r="G4" s="10"/>
      <c r="H4" s="10"/>
      <c r="I4" s="10"/>
      <c r="J4" s="20"/>
      <c r="K4" s="10"/>
    </row>
    <row r="5" spans="1:11" ht="14.25" x14ac:dyDescent="0.2">
      <c r="A5" s="11" t="s">
        <v>128</v>
      </c>
      <c r="B5" s="11"/>
      <c r="C5" s="11"/>
      <c r="D5" s="11"/>
      <c r="E5" s="11"/>
      <c r="F5" s="10"/>
      <c r="G5" s="10"/>
      <c r="H5" s="10"/>
      <c r="I5" s="10"/>
      <c r="J5" s="10"/>
      <c r="K5" s="10"/>
    </row>
    <row r="6" spans="1:11" ht="14.25" x14ac:dyDescent="0.2">
      <c r="A6" s="11"/>
      <c r="B6" s="11"/>
      <c r="C6" s="11"/>
      <c r="D6" s="11"/>
      <c r="E6" s="11"/>
      <c r="F6" s="10"/>
      <c r="G6" s="10"/>
      <c r="H6" s="10"/>
      <c r="I6" s="10"/>
      <c r="J6" s="10"/>
      <c r="K6" s="10"/>
    </row>
    <row r="7" spans="1:11" ht="14.25" x14ac:dyDescent="0.2">
      <c r="A7" s="1371"/>
      <c r="B7" s="1372"/>
      <c r="C7" s="1372"/>
      <c r="D7" s="1373"/>
      <c r="E7" s="533"/>
      <c r="F7" s="107"/>
      <c r="G7" s="107"/>
      <c r="H7" s="107"/>
      <c r="I7" s="107"/>
      <c r="J7" s="107"/>
      <c r="K7" s="107"/>
    </row>
    <row r="8" spans="1:11" ht="14.25" x14ac:dyDescent="0.2">
      <c r="A8" s="1374"/>
      <c r="B8" s="1375"/>
      <c r="C8" s="1375"/>
      <c r="D8" s="1376"/>
      <c r="E8" s="533"/>
      <c r="F8" s="107"/>
      <c r="G8" s="107"/>
      <c r="H8" s="107"/>
      <c r="I8" s="107"/>
      <c r="J8" s="107"/>
      <c r="K8" s="107"/>
    </row>
    <row r="9" spans="1:11" ht="14.25" x14ac:dyDescent="0.2">
      <c r="A9" s="1374"/>
      <c r="B9" s="1375"/>
      <c r="C9" s="1375"/>
      <c r="D9" s="1376"/>
      <c r="E9" s="533"/>
      <c r="F9" s="107"/>
      <c r="G9" s="107"/>
      <c r="H9" s="107"/>
      <c r="I9" s="107"/>
      <c r="J9" s="107"/>
      <c r="K9" s="107"/>
    </row>
    <row r="10" spans="1:11" ht="14.25" x14ac:dyDescent="0.2">
      <c r="A10" s="1374"/>
      <c r="B10" s="1375"/>
      <c r="C10" s="1375"/>
      <c r="D10" s="1376"/>
      <c r="E10" s="533"/>
      <c r="F10" s="107"/>
      <c r="G10" s="107"/>
      <c r="H10" s="107"/>
      <c r="I10" s="107"/>
      <c r="J10" s="107"/>
      <c r="K10" s="107"/>
    </row>
    <row r="11" spans="1:11" ht="14.25" x14ac:dyDescent="0.2">
      <c r="A11" s="1374"/>
      <c r="B11" s="1375"/>
      <c r="C11" s="1375"/>
      <c r="D11" s="1376"/>
      <c r="E11" s="533"/>
      <c r="F11" s="107"/>
      <c r="G11" s="107"/>
      <c r="H11" s="107"/>
      <c r="I11" s="107"/>
      <c r="J11" s="107"/>
      <c r="K11" s="107"/>
    </row>
    <row r="12" spans="1:11" ht="14.25" x14ac:dyDescent="0.2">
      <c r="A12" s="1374"/>
      <c r="B12" s="1375"/>
      <c r="C12" s="1375"/>
      <c r="D12" s="1376"/>
      <c r="E12" s="533"/>
      <c r="F12" s="107"/>
      <c r="G12" s="107"/>
      <c r="H12" s="107"/>
      <c r="I12" s="107"/>
      <c r="J12" s="107"/>
      <c r="K12" s="107"/>
    </row>
    <row r="13" spans="1:11" ht="14.25" x14ac:dyDescent="0.2">
      <c r="A13" s="1374"/>
      <c r="B13" s="1375"/>
      <c r="C13" s="1375"/>
      <c r="D13" s="1376"/>
      <c r="E13" s="533"/>
      <c r="F13" s="107"/>
      <c r="G13" s="107"/>
      <c r="H13" s="107"/>
      <c r="I13" s="107"/>
      <c r="J13" s="107"/>
      <c r="K13" s="107"/>
    </row>
    <row r="14" spans="1:11" ht="14.25" x14ac:dyDescent="0.2">
      <c r="A14" s="1374"/>
      <c r="B14" s="1375"/>
      <c r="C14" s="1375"/>
      <c r="D14" s="1376"/>
      <c r="E14" s="533"/>
      <c r="F14" s="107"/>
      <c r="G14" s="107"/>
      <c r="H14" s="107"/>
      <c r="I14" s="107"/>
      <c r="J14" s="107"/>
      <c r="K14" s="107"/>
    </row>
    <row r="15" spans="1:11" ht="14.25" x14ac:dyDescent="0.2">
      <c r="A15" s="1374"/>
      <c r="B15" s="1375"/>
      <c r="C15" s="1375"/>
      <c r="D15" s="1376"/>
      <c r="E15" s="533"/>
      <c r="F15" s="107"/>
      <c r="G15" s="107"/>
      <c r="H15" s="107"/>
      <c r="I15" s="107"/>
      <c r="J15" s="107"/>
      <c r="K15" s="107"/>
    </row>
    <row r="16" spans="1:11" ht="14.25" x14ac:dyDescent="0.2">
      <c r="A16" s="1374"/>
      <c r="B16" s="1375"/>
      <c r="C16" s="1375"/>
      <c r="D16" s="1376"/>
      <c r="E16" s="533"/>
      <c r="F16" s="107"/>
      <c r="G16" s="107"/>
      <c r="H16" s="107"/>
      <c r="I16" s="107"/>
      <c r="J16" s="107"/>
      <c r="K16" s="107"/>
    </row>
    <row r="17" spans="1:12" ht="14.25" x14ac:dyDescent="0.2">
      <c r="A17" s="1377"/>
      <c r="B17" s="1378"/>
      <c r="C17" s="1378"/>
      <c r="D17" s="1379"/>
      <c r="E17" s="533"/>
      <c r="F17" s="107"/>
      <c r="G17" s="107"/>
      <c r="H17" s="107"/>
      <c r="I17" s="107"/>
      <c r="J17" s="107"/>
      <c r="K17" s="107"/>
    </row>
    <row r="18" spans="1:12" ht="14.25" x14ac:dyDescent="0.2">
      <c r="A18" s="1377"/>
      <c r="B18" s="1378"/>
      <c r="C18" s="1378"/>
      <c r="D18" s="1379"/>
      <c r="E18" s="533"/>
      <c r="F18" s="107"/>
      <c r="G18" s="107"/>
      <c r="H18" s="107"/>
      <c r="I18" s="107"/>
      <c r="J18" s="107"/>
      <c r="K18" s="107"/>
    </row>
    <row r="19" spans="1:12" ht="14.25" x14ac:dyDescent="0.2">
      <c r="A19" s="1380"/>
      <c r="B19" s="1381"/>
      <c r="C19" s="1381"/>
      <c r="D19" s="1382"/>
      <c r="E19" s="533"/>
      <c r="F19" s="107"/>
      <c r="G19" s="107"/>
      <c r="H19" s="107"/>
      <c r="I19" s="107"/>
      <c r="J19" s="107"/>
      <c r="K19" s="107"/>
    </row>
    <row r="20" spans="1:12" ht="14.25" x14ac:dyDescent="0.2">
      <c r="A20" s="11"/>
      <c r="B20" s="11"/>
      <c r="C20" s="11"/>
      <c r="D20" s="11"/>
      <c r="E20" s="14"/>
      <c r="F20" s="45"/>
      <c r="G20" s="45"/>
      <c r="H20" s="45"/>
      <c r="I20" s="45"/>
      <c r="J20" s="45"/>
      <c r="K20" s="45"/>
    </row>
    <row r="21" spans="1:12" ht="14.25" x14ac:dyDescent="0.2">
      <c r="A21" s="108" t="s">
        <v>129</v>
      </c>
      <c r="B21" s="11"/>
      <c r="C21" s="11"/>
      <c r="D21" s="109"/>
      <c r="E21" s="109"/>
      <c r="F21" s="21"/>
      <c r="G21" s="21"/>
      <c r="H21" s="21"/>
      <c r="I21" s="21"/>
      <c r="J21" s="21"/>
      <c r="K21" s="21"/>
    </row>
    <row r="22" spans="1:12" ht="14.25" x14ac:dyDescent="0.2">
      <c r="A22" s="11" t="s">
        <v>324</v>
      </c>
      <c r="B22" s="11"/>
      <c r="C22" s="11"/>
      <c r="D22" s="11"/>
      <c r="E22" s="11"/>
      <c r="F22" s="10"/>
      <c r="G22" s="10"/>
      <c r="H22" s="10"/>
      <c r="I22" s="10"/>
      <c r="J22" s="10"/>
      <c r="K22" s="10"/>
    </row>
    <row r="23" spans="1:12" ht="14.25" x14ac:dyDescent="0.2">
      <c r="A23" s="11"/>
      <c r="B23" s="11"/>
      <c r="C23" s="11"/>
      <c r="D23" s="11"/>
      <c r="E23" s="11"/>
      <c r="F23" s="10"/>
      <c r="G23" s="10"/>
      <c r="H23" s="10"/>
      <c r="I23" s="10"/>
      <c r="J23" s="10"/>
      <c r="K23" s="10"/>
    </row>
    <row r="24" spans="1:12" x14ac:dyDescent="0.2">
      <c r="A24" s="127" t="s">
        <v>325</v>
      </c>
      <c r="B24" s="127"/>
      <c r="C24" s="127"/>
      <c r="D24" s="127"/>
      <c r="E24" s="127"/>
      <c r="F24" s="127"/>
      <c r="G24" s="127"/>
      <c r="H24" s="127"/>
      <c r="I24" s="127"/>
      <c r="J24" s="127"/>
      <c r="K24" s="127"/>
      <c r="L24" s="128"/>
    </row>
    <row r="25" spans="1:12" x14ac:dyDescent="0.2">
      <c r="A25" s="127" t="s">
        <v>249</v>
      </c>
      <c r="B25" s="127"/>
      <c r="C25" s="127"/>
      <c r="D25" s="127"/>
      <c r="E25" s="127"/>
      <c r="F25" s="127"/>
      <c r="G25" s="127"/>
      <c r="H25" s="127"/>
      <c r="I25" s="127"/>
      <c r="J25" s="127"/>
      <c r="K25" s="127"/>
      <c r="L25" s="128"/>
    </row>
    <row r="26" spans="1:12" x14ac:dyDescent="0.2">
      <c r="A26" s="127" t="s">
        <v>250</v>
      </c>
      <c r="B26" s="127"/>
      <c r="C26" s="127"/>
      <c r="D26" s="127"/>
      <c r="E26" s="127"/>
      <c r="F26" s="127"/>
      <c r="G26" s="127"/>
      <c r="H26" s="127"/>
      <c r="I26" s="127"/>
      <c r="J26" s="127"/>
      <c r="K26" s="127"/>
      <c r="L26" s="128"/>
    </row>
    <row r="27" spans="1:12" x14ac:dyDescent="0.2">
      <c r="A27" s="127" t="s">
        <v>251</v>
      </c>
      <c r="B27" s="127"/>
      <c r="C27" s="127"/>
      <c r="D27" s="127"/>
      <c r="E27" s="127"/>
      <c r="F27" s="127"/>
      <c r="G27" s="127"/>
      <c r="H27" s="127"/>
      <c r="I27" s="127"/>
      <c r="J27" s="127"/>
      <c r="K27" s="127"/>
      <c r="L27" s="128"/>
    </row>
    <row r="28" spans="1:12" ht="14.25" x14ac:dyDescent="0.2">
      <c r="A28" s="110"/>
      <c r="B28" s="111"/>
      <c r="C28" s="111"/>
      <c r="D28" s="111"/>
      <c r="E28" s="111"/>
      <c r="F28" s="16"/>
      <c r="G28" s="16"/>
      <c r="H28" s="16"/>
      <c r="I28" s="16"/>
    </row>
    <row r="29" spans="1:12" ht="14.25" x14ac:dyDescent="0.2">
      <c r="A29" s="1371"/>
      <c r="B29" s="1383"/>
      <c r="C29" s="1383"/>
      <c r="D29" s="1384"/>
      <c r="E29" s="533"/>
      <c r="F29" s="107"/>
      <c r="G29" s="107"/>
      <c r="H29" s="107"/>
      <c r="I29" s="107"/>
      <c r="J29" s="76"/>
      <c r="K29" s="76"/>
    </row>
    <row r="30" spans="1:12" ht="14.25" x14ac:dyDescent="0.2">
      <c r="A30" s="1385"/>
      <c r="B30" s="1386"/>
      <c r="C30" s="1386"/>
      <c r="D30" s="1387"/>
      <c r="E30" s="533"/>
      <c r="F30" s="107"/>
      <c r="G30" s="107"/>
      <c r="H30" s="107"/>
      <c r="I30" s="107"/>
      <c r="J30" s="76"/>
      <c r="K30" s="76"/>
    </row>
    <row r="31" spans="1:12" ht="14.25" x14ac:dyDescent="0.2">
      <c r="A31" s="1385"/>
      <c r="B31" s="1386"/>
      <c r="C31" s="1386"/>
      <c r="D31" s="1387"/>
      <c r="E31" s="533"/>
      <c r="F31" s="107"/>
      <c r="G31" s="107"/>
      <c r="H31" s="107"/>
      <c r="I31" s="107"/>
      <c r="J31" s="76"/>
      <c r="K31" s="76"/>
    </row>
    <row r="32" spans="1:12" ht="14.25" x14ac:dyDescent="0.2">
      <c r="A32" s="1385"/>
      <c r="B32" s="1386"/>
      <c r="C32" s="1386"/>
      <c r="D32" s="1387"/>
      <c r="E32" s="533"/>
      <c r="F32" s="107"/>
      <c r="G32" s="107"/>
      <c r="H32" s="107"/>
      <c r="I32" s="107"/>
      <c r="J32" s="76"/>
      <c r="K32" s="76"/>
    </row>
    <row r="33" spans="1:11" ht="14.25" x14ac:dyDescent="0.2">
      <c r="A33" s="1385"/>
      <c r="B33" s="1386"/>
      <c r="C33" s="1386"/>
      <c r="D33" s="1387"/>
      <c r="E33" s="533"/>
      <c r="F33" s="107"/>
      <c r="G33" s="107"/>
      <c r="H33" s="107"/>
      <c r="I33" s="107"/>
      <c r="J33" s="76"/>
      <c r="K33" s="76"/>
    </row>
    <row r="34" spans="1:11" ht="14.25" x14ac:dyDescent="0.2">
      <c r="A34" s="1385"/>
      <c r="B34" s="1386"/>
      <c r="C34" s="1386"/>
      <c r="D34" s="1387"/>
      <c r="E34" s="533"/>
      <c r="F34" s="107"/>
      <c r="G34" s="107"/>
      <c r="H34" s="107"/>
      <c r="I34" s="107"/>
      <c r="J34" s="76"/>
      <c r="K34" s="76"/>
    </row>
    <row r="35" spans="1:11" ht="14.25" x14ac:dyDescent="0.2">
      <c r="A35" s="1385"/>
      <c r="B35" s="1386"/>
      <c r="C35" s="1386"/>
      <c r="D35" s="1387"/>
      <c r="E35" s="533"/>
      <c r="F35" s="107"/>
      <c r="G35" s="107"/>
      <c r="H35" s="107"/>
      <c r="I35" s="107"/>
      <c r="J35" s="76"/>
      <c r="K35" s="76"/>
    </row>
    <row r="36" spans="1:11" ht="14.25" x14ac:dyDescent="0.2">
      <c r="A36" s="1385"/>
      <c r="B36" s="1386"/>
      <c r="C36" s="1386"/>
      <c r="D36" s="1387"/>
      <c r="E36" s="533"/>
      <c r="F36" s="107"/>
      <c r="G36" s="107"/>
      <c r="H36" s="107"/>
      <c r="I36" s="107"/>
      <c r="J36" s="76"/>
      <c r="K36" s="76"/>
    </row>
    <row r="37" spans="1:11" ht="14.25" x14ac:dyDescent="0.2">
      <c r="A37" s="1385"/>
      <c r="B37" s="1386"/>
      <c r="C37" s="1386"/>
      <c r="D37" s="1387"/>
      <c r="E37" s="533"/>
      <c r="F37" s="107"/>
      <c r="G37" s="107"/>
      <c r="H37" s="107"/>
      <c r="I37" s="107"/>
      <c r="J37" s="76"/>
      <c r="K37" s="76"/>
    </row>
    <row r="38" spans="1:11" ht="14.25" x14ac:dyDescent="0.2">
      <c r="A38" s="1385"/>
      <c r="B38" s="1386"/>
      <c r="C38" s="1386"/>
      <c r="D38" s="1387"/>
      <c r="E38" s="533"/>
      <c r="F38" s="107"/>
      <c r="G38" s="107"/>
      <c r="H38" s="107"/>
      <c r="I38" s="107"/>
      <c r="J38" s="76"/>
      <c r="K38" s="76"/>
    </row>
    <row r="39" spans="1:11" ht="14.25" x14ac:dyDescent="0.2">
      <c r="A39" s="1385"/>
      <c r="B39" s="1386"/>
      <c r="C39" s="1386"/>
      <c r="D39" s="1387"/>
      <c r="E39" s="113"/>
      <c r="F39" s="76"/>
      <c r="G39" s="76"/>
      <c r="H39" s="76"/>
      <c r="I39" s="76"/>
      <c r="J39" s="76"/>
      <c r="K39" s="76"/>
    </row>
    <row r="40" spans="1:11" ht="14.25" x14ac:dyDescent="0.2">
      <c r="A40" s="1385"/>
      <c r="B40" s="1386"/>
      <c r="C40" s="1386"/>
      <c r="D40" s="1387"/>
      <c r="E40" s="113"/>
      <c r="F40" s="76"/>
      <c r="G40" s="76"/>
      <c r="H40" s="76"/>
      <c r="I40" s="76"/>
      <c r="J40" s="76"/>
      <c r="K40" s="76"/>
    </row>
    <row r="41" spans="1:11" ht="14.25" x14ac:dyDescent="0.2">
      <c r="A41" s="1385"/>
      <c r="B41" s="1386"/>
      <c r="C41" s="1386"/>
      <c r="D41" s="1387"/>
      <c r="E41" s="113"/>
      <c r="F41" s="76"/>
      <c r="G41" s="76"/>
      <c r="H41" s="76"/>
      <c r="I41" s="76"/>
      <c r="J41" s="76"/>
      <c r="K41" s="76"/>
    </row>
    <row r="42" spans="1:11" ht="14.25" x14ac:dyDescent="0.2">
      <c r="A42" s="1385"/>
      <c r="B42" s="1386"/>
      <c r="C42" s="1386"/>
      <c r="D42" s="1387"/>
      <c r="E42" s="113"/>
      <c r="F42" s="76"/>
      <c r="G42" s="76"/>
      <c r="H42" s="76"/>
      <c r="I42" s="76"/>
      <c r="J42" s="76"/>
      <c r="K42" s="76"/>
    </row>
    <row r="43" spans="1:11" ht="14.25" x14ac:dyDescent="0.2">
      <c r="A43" s="1385"/>
      <c r="B43" s="1386"/>
      <c r="C43" s="1386"/>
      <c r="D43" s="1387"/>
      <c r="E43" s="113"/>
      <c r="F43" s="76"/>
      <c r="G43" s="76"/>
      <c r="H43" s="76"/>
      <c r="I43" s="76"/>
      <c r="J43" s="76"/>
      <c r="K43" s="76"/>
    </row>
    <row r="44" spans="1:11" ht="14.25" x14ac:dyDescent="0.2">
      <c r="A44" s="1385"/>
      <c r="B44" s="1386"/>
      <c r="C44" s="1386"/>
      <c r="D44" s="1387"/>
      <c r="E44" s="113"/>
      <c r="F44" s="76"/>
      <c r="G44" s="76"/>
      <c r="H44" s="76"/>
      <c r="I44" s="76"/>
      <c r="J44" s="76"/>
      <c r="K44" s="76"/>
    </row>
    <row r="45" spans="1:11" ht="14.25" x14ac:dyDescent="0.2">
      <c r="A45" s="1385"/>
      <c r="B45" s="1386"/>
      <c r="C45" s="1386"/>
      <c r="D45" s="1387"/>
      <c r="E45" s="113"/>
      <c r="F45" s="76"/>
      <c r="G45" s="76"/>
      <c r="H45" s="76"/>
      <c r="I45" s="76"/>
      <c r="J45" s="76"/>
      <c r="K45" s="76"/>
    </row>
    <row r="46" spans="1:11" ht="14.25" x14ac:dyDescent="0.2">
      <c r="A46" s="1388"/>
      <c r="B46" s="1389"/>
      <c r="C46" s="1389"/>
      <c r="D46" s="1390"/>
      <c r="E46" s="113"/>
      <c r="F46" s="76"/>
      <c r="G46" s="76"/>
      <c r="H46" s="76"/>
      <c r="I46" s="76"/>
      <c r="J46" s="76"/>
      <c r="K46" s="76"/>
    </row>
    <row r="47" spans="1:11" ht="14.25" x14ac:dyDescent="0.2">
      <c r="A47" s="1388"/>
      <c r="B47" s="1389"/>
      <c r="C47" s="1389"/>
      <c r="D47" s="1390"/>
      <c r="E47" s="113"/>
      <c r="F47" s="76"/>
      <c r="G47" s="76"/>
      <c r="H47" s="76"/>
      <c r="I47" s="76"/>
      <c r="J47" s="76"/>
      <c r="K47" s="76"/>
    </row>
    <row r="48" spans="1:11" ht="14.25" x14ac:dyDescent="0.2">
      <c r="A48" s="1391"/>
      <c r="B48" s="1392"/>
      <c r="C48" s="1392"/>
      <c r="D48" s="1393"/>
      <c r="E48" s="113"/>
      <c r="F48" s="76"/>
      <c r="G48" s="76"/>
      <c r="H48" s="76"/>
      <c r="I48" s="76"/>
      <c r="J48" s="76"/>
      <c r="K48" s="76"/>
    </row>
    <row r="49" spans="1:11" ht="14.25" x14ac:dyDescent="0.2">
      <c r="A49" s="111"/>
      <c r="B49" s="111"/>
      <c r="C49" s="111"/>
      <c r="D49" s="111"/>
      <c r="E49" s="111"/>
      <c r="F49" s="16"/>
      <c r="G49" s="16"/>
      <c r="H49" s="16"/>
      <c r="I49" s="16"/>
      <c r="J49" s="16"/>
      <c r="K49" s="16"/>
    </row>
    <row r="50" spans="1:11" ht="14.25" x14ac:dyDescent="0.2">
      <c r="A50" s="108" t="s">
        <v>130</v>
      </c>
      <c r="B50" s="11"/>
      <c r="C50" s="11"/>
      <c r="D50" s="11"/>
      <c r="E50" s="11"/>
      <c r="F50" s="10"/>
      <c r="G50" s="22"/>
      <c r="H50" s="22"/>
      <c r="I50" s="22"/>
      <c r="J50" s="16"/>
      <c r="K50" s="16"/>
    </row>
    <row r="51" spans="1:11" ht="14.25" x14ac:dyDescent="0.2">
      <c r="A51" s="11"/>
      <c r="B51" s="11"/>
      <c r="C51" s="11"/>
      <c r="D51" s="11"/>
      <c r="E51" s="11"/>
      <c r="F51" s="10"/>
      <c r="G51" s="22"/>
      <c r="H51" s="22"/>
      <c r="I51" s="22"/>
      <c r="J51" s="16"/>
      <c r="K51" s="16"/>
    </row>
    <row r="52" spans="1:11" ht="14.25" x14ac:dyDescent="0.2">
      <c r="A52" s="11" t="s">
        <v>252</v>
      </c>
      <c r="B52" s="11"/>
      <c r="C52" s="11"/>
      <c r="D52" s="112"/>
      <c r="E52" s="112"/>
      <c r="F52" s="22"/>
      <c r="G52" s="22"/>
      <c r="H52" s="22"/>
      <c r="I52" s="22"/>
      <c r="J52" s="22"/>
      <c r="K52" s="22"/>
    </row>
    <row r="53" spans="1:11" ht="14.25" x14ac:dyDescent="0.2">
      <c r="A53" s="11" t="s">
        <v>253</v>
      </c>
      <c r="B53" s="11"/>
      <c r="C53" s="11"/>
      <c r="D53" s="112"/>
      <c r="E53" s="112"/>
      <c r="F53" s="22"/>
      <c r="G53" s="22"/>
      <c r="H53" s="22"/>
      <c r="I53" s="22"/>
      <c r="J53" s="22"/>
      <c r="K53" s="22"/>
    </row>
    <row r="54" spans="1:11" ht="14.25" x14ac:dyDescent="0.2">
      <c r="A54" s="11" t="s">
        <v>254</v>
      </c>
      <c r="B54" s="11"/>
      <c r="C54" s="11"/>
      <c r="D54" s="112"/>
      <c r="E54" s="112"/>
      <c r="F54" s="22"/>
      <c r="G54" s="22"/>
      <c r="H54" s="22"/>
      <c r="I54" s="22"/>
      <c r="J54" s="22"/>
      <c r="K54" s="22"/>
    </row>
    <row r="55" spans="1:11" ht="14.25" x14ac:dyDescent="0.2">
      <c r="A55" s="11"/>
      <c r="B55" s="11"/>
      <c r="C55" s="11"/>
      <c r="D55" s="112"/>
      <c r="E55" s="112"/>
      <c r="F55" s="22"/>
      <c r="G55" s="22"/>
      <c r="H55" s="22"/>
      <c r="I55" s="22"/>
      <c r="J55" s="22"/>
      <c r="K55" s="22"/>
    </row>
    <row r="56" spans="1:11" ht="14.25" x14ac:dyDescent="0.2">
      <c r="A56" s="1394"/>
      <c r="B56" s="1383"/>
      <c r="C56" s="1383"/>
      <c r="D56" s="1384"/>
      <c r="E56" s="113"/>
      <c r="F56" s="76"/>
      <c r="G56" s="76"/>
      <c r="H56" s="76"/>
      <c r="I56" s="76"/>
      <c r="J56" s="76"/>
      <c r="K56" s="76"/>
    </row>
    <row r="57" spans="1:11" ht="14.25" x14ac:dyDescent="0.2">
      <c r="A57" s="1385"/>
      <c r="B57" s="1386"/>
      <c r="C57" s="1386"/>
      <c r="D57" s="1387"/>
      <c r="E57" s="113"/>
      <c r="F57" s="76"/>
      <c r="G57" s="76"/>
      <c r="H57" s="76"/>
      <c r="I57" s="76"/>
      <c r="J57" s="76"/>
      <c r="K57" s="76"/>
    </row>
    <row r="58" spans="1:11" ht="14.25" x14ac:dyDescent="0.2">
      <c r="A58" s="1385"/>
      <c r="B58" s="1386"/>
      <c r="C58" s="1386"/>
      <c r="D58" s="1387"/>
      <c r="E58" s="113"/>
      <c r="F58" s="76"/>
      <c r="G58" s="76"/>
      <c r="H58" s="76"/>
      <c r="I58" s="76"/>
      <c r="J58" s="76"/>
      <c r="K58" s="76"/>
    </row>
    <row r="59" spans="1:11" ht="14.25" x14ac:dyDescent="0.2">
      <c r="A59" s="1385"/>
      <c r="B59" s="1386"/>
      <c r="C59" s="1386"/>
      <c r="D59" s="1387"/>
      <c r="E59" s="113"/>
      <c r="F59" s="76"/>
      <c r="G59" s="76"/>
      <c r="H59" s="76"/>
      <c r="I59" s="76"/>
      <c r="J59" s="76"/>
      <c r="K59" s="76"/>
    </row>
    <row r="60" spans="1:11" ht="14.25" x14ac:dyDescent="0.2">
      <c r="A60" s="1385"/>
      <c r="B60" s="1386"/>
      <c r="C60" s="1386"/>
      <c r="D60" s="1387"/>
      <c r="E60" s="113"/>
      <c r="F60" s="76"/>
      <c r="G60" s="76"/>
      <c r="H60" s="76"/>
      <c r="I60" s="76"/>
      <c r="J60" s="76"/>
      <c r="K60" s="76"/>
    </row>
    <row r="61" spans="1:11" ht="14.25" x14ac:dyDescent="0.2">
      <c r="A61" s="1385"/>
      <c r="B61" s="1386"/>
      <c r="C61" s="1386"/>
      <c r="D61" s="1387"/>
      <c r="E61" s="113"/>
      <c r="F61" s="76"/>
      <c r="G61" s="76"/>
      <c r="H61" s="76"/>
      <c r="I61" s="76"/>
      <c r="J61" s="76"/>
      <c r="K61" s="76"/>
    </row>
    <row r="62" spans="1:11" ht="14.25" x14ac:dyDescent="0.2">
      <c r="A62" s="1385"/>
      <c r="B62" s="1386"/>
      <c r="C62" s="1386"/>
      <c r="D62" s="1387"/>
      <c r="E62" s="113"/>
      <c r="F62" s="76"/>
      <c r="G62" s="76"/>
      <c r="H62" s="76"/>
      <c r="I62" s="76"/>
      <c r="J62" s="76"/>
      <c r="K62" s="76"/>
    </row>
    <row r="63" spans="1:11" ht="14.25" x14ac:dyDescent="0.2">
      <c r="A63" s="1385"/>
      <c r="B63" s="1386"/>
      <c r="C63" s="1386"/>
      <c r="D63" s="1387"/>
      <c r="E63" s="113"/>
      <c r="F63" s="76"/>
      <c r="G63" s="76"/>
      <c r="H63" s="76"/>
      <c r="I63" s="76"/>
      <c r="J63" s="76"/>
      <c r="K63" s="76"/>
    </row>
    <row r="64" spans="1:11" ht="14.25" x14ac:dyDescent="0.2">
      <c r="A64" s="1385"/>
      <c r="B64" s="1386"/>
      <c r="C64" s="1386"/>
      <c r="D64" s="1387"/>
      <c r="E64" s="113"/>
      <c r="F64" s="76"/>
      <c r="G64" s="76"/>
      <c r="H64" s="76"/>
      <c r="I64" s="76"/>
      <c r="J64" s="76"/>
      <c r="K64" s="76"/>
    </row>
    <row r="65" spans="1:11" ht="14.25" x14ac:dyDescent="0.2">
      <c r="A65" s="1385"/>
      <c r="B65" s="1386"/>
      <c r="C65" s="1386"/>
      <c r="D65" s="1387"/>
      <c r="E65" s="113"/>
      <c r="F65" s="76"/>
      <c r="G65" s="76"/>
      <c r="H65" s="76"/>
      <c r="I65" s="76"/>
      <c r="J65" s="76"/>
      <c r="K65" s="76"/>
    </row>
    <row r="66" spans="1:11" ht="14.25" x14ac:dyDescent="0.2">
      <c r="A66" s="1385"/>
      <c r="B66" s="1386"/>
      <c r="C66" s="1386"/>
      <c r="D66" s="1387"/>
      <c r="E66" s="113"/>
      <c r="F66" s="76"/>
      <c r="G66" s="76"/>
      <c r="H66" s="76"/>
      <c r="I66" s="76"/>
      <c r="J66" s="76"/>
      <c r="K66" s="76"/>
    </row>
    <row r="67" spans="1:11" ht="14.25" x14ac:dyDescent="0.2">
      <c r="A67" s="1388"/>
      <c r="B67" s="1389"/>
      <c r="C67" s="1389"/>
      <c r="D67" s="1390"/>
      <c r="E67" s="113"/>
      <c r="F67" s="76"/>
      <c r="G67" s="76"/>
      <c r="H67" s="76"/>
      <c r="I67" s="76"/>
      <c r="J67" s="76"/>
      <c r="K67" s="76"/>
    </row>
    <row r="68" spans="1:11" ht="14.25" x14ac:dyDescent="0.2">
      <c r="A68" s="1388"/>
      <c r="B68" s="1389"/>
      <c r="C68" s="1389"/>
      <c r="D68" s="1390"/>
      <c r="E68" s="113"/>
      <c r="F68" s="76"/>
      <c r="G68" s="76"/>
      <c r="H68" s="76"/>
      <c r="I68" s="76"/>
      <c r="J68" s="76"/>
      <c r="K68" s="76"/>
    </row>
    <row r="69" spans="1:11" ht="14.25" x14ac:dyDescent="0.2">
      <c r="A69" s="1388"/>
      <c r="B69" s="1389"/>
      <c r="C69" s="1389"/>
      <c r="D69" s="1390"/>
      <c r="E69" s="113"/>
      <c r="F69" s="76"/>
      <c r="G69" s="76"/>
      <c r="H69" s="76"/>
      <c r="I69" s="76"/>
      <c r="J69" s="76"/>
      <c r="K69" s="76"/>
    </row>
    <row r="70" spans="1:11" ht="14.25" x14ac:dyDescent="0.2">
      <c r="A70" s="1388"/>
      <c r="B70" s="1389"/>
      <c r="C70" s="1389"/>
      <c r="D70" s="1390"/>
      <c r="E70" s="113"/>
      <c r="F70" s="76"/>
      <c r="G70" s="76"/>
      <c r="H70" s="76"/>
      <c r="I70" s="76"/>
      <c r="J70" s="76"/>
      <c r="K70" s="76"/>
    </row>
    <row r="71" spans="1:11" ht="14.25" x14ac:dyDescent="0.2">
      <c r="A71" s="1391"/>
      <c r="B71" s="1392"/>
      <c r="C71" s="1392"/>
      <c r="D71" s="1393"/>
      <c r="E71" s="113"/>
      <c r="F71" s="76"/>
      <c r="G71" s="76"/>
      <c r="H71" s="76"/>
      <c r="I71" s="76"/>
      <c r="J71" s="76"/>
      <c r="K71" s="76"/>
    </row>
    <row r="72" spans="1:11" ht="14.25" x14ac:dyDescent="0.2">
      <c r="A72" s="111"/>
      <c r="B72" s="111"/>
      <c r="C72" s="111"/>
      <c r="D72" s="111"/>
      <c r="E72" s="113"/>
      <c r="F72" s="76"/>
      <c r="G72" s="76"/>
      <c r="H72" s="76"/>
      <c r="I72" s="76"/>
      <c r="J72" s="76"/>
      <c r="K72" s="76"/>
    </row>
    <row r="73" spans="1:11" ht="14.25" x14ac:dyDescent="0.2">
      <c r="A73" s="108" t="s">
        <v>211</v>
      </c>
      <c r="B73" s="11"/>
      <c r="C73" s="11"/>
      <c r="D73" s="11"/>
      <c r="E73" s="11"/>
      <c r="F73" s="10"/>
      <c r="G73" s="22"/>
      <c r="H73" s="22"/>
      <c r="I73" s="22"/>
      <c r="J73" s="16"/>
      <c r="K73" s="16"/>
    </row>
    <row r="74" spans="1:11" ht="14.25" x14ac:dyDescent="0.2">
      <c r="A74" s="11"/>
      <c r="B74" s="11"/>
      <c r="C74" s="11"/>
      <c r="D74" s="11"/>
      <c r="E74" s="11"/>
      <c r="F74" s="10"/>
      <c r="G74" s="22"/>
      <c r="H74" s="22"/>
      <c r="I74" s="22"/>
      <c r="J74" s="16"/>
      <c r="K74" s="16"/>
    </row>
    <row r="75" spans="1:11" ht="14.25" x14ac:dyDescent="0.2">
      <c r="A75" s="11" t="s">
        <v>212</v>
      </c>
      <c r="B75" s="11"/>
      <c r="C75" s="11"/>
      <c r="D75" s="112"/>
      <c r="E75" s="112"/>
      <c r="F75" s="22"/>
      <c r="G75" s="22"/>
      <c r="H75" s="22"/>
      <c r="I75" s="22"/>
    </row>
    <row r="76" spans="1:11" ht="14.25" x14ac:dyDescent="0.2">
      <c r="A76" s="114" t="s">
        <v>213</v>
      </c>
      <c r="B76" s="11"/>
      <c r="C76" s="11"/>
      <c r="D76" s="112"/>
      <c r="E76" s="112"/>
      <c r="F76" s="22"/>
      <c r="G76" s="22"/>
      <c r="H76" s="22"/>
      <c r="I76" s="22"/>
    </row>
    <row r="77" spans="1:11" ht="14.25" x14ac:dyDescent="0.2">
      <c r="A77" s="11" t="s">
        <v>326</v>
      </c>
      <c r="B77" s="11"/>
      <c r="C77" s="11"/>
      <c r="D77" s="112"/>
      <c r="E77" s="112"/>
      <c r="F77" s="22"/>
      <c r="G77" s="22"/>
      <c r="H77" s="22"/>
      <c r="I77" s="22"/>
    </row>
    <row r="78" spans="1:11" ht="14.25" x14ac:dyDescent="0.2">
      <c r="A78" s="110" t="s">
        <v>328</v>
      </c>
      <c r="B78" s="11"/>
      <c r="C78" s="11"/>
      <c r="D78" s="112"/>
      <c r="E78" s="112"/>
      <c r="F78" s="22"/>
      <c r="G78" s="22"/>
      <c r="H78" s="22"/>
      <c r="I78" s="22"/>
    </row>
    <row r="79" spans="1:11" ht="14.25" x14ac:dyDescent="0.2">
      <c r="A79" s="110" t="s">
        <v>327</v>
      </c>
      <c r="B79" s="11"/>
      <c r="C79" s="11"/>
      <c r="D79" s="112"/>
      <c r="E79" s="112"/>
      <c r="F79" s="22"/>
      <c r="G79" s="22"/>
      <c r="H79" s="22"/>
      <c r="I79" s="22"/>
    </row>
    <row r="80" spans="1:11" ht="14.25" x14ac:dyDescent="0.2">
      <c r="A80" s="111"/>
      <c r="B80" s="111"/>
      <c r="C80" s="111"/>
      <c r="D80" s="111"/>
      <c r="E80" s="111"/>
      <c r="F80" s="16"/>
      <c r="G80" s="16"/>
      <c r="H80" s="16"/>
      <c r="I80" s="16"/>
    </row>
    <row r="81" spans="1:5" ht="12.75" customHeight="1" x14ac:dyDescent="0.2">
      <c r="A81" s="77" t="s">
        <v>214</v>
      </c>
      <c r="B81" s="5"/>
      <c r="C81" s="5"/>
      <c r="D81" s="5"/>
      <c r="E81" s="5"/>
    </row>
    <row r="82" spans="1:5" ht="15" x14ac:dyDescent="0.25">
      <c r="A82" s="115"/>
      <c r="B82" s="5"/>
      <c r="C82" s="5"/>
      <c r="D82" s="5"/>
      <c r="E82" s="5"/>
    </row>
    <row r="83" spans="1:5" ht="42.75" x14ac:dyDescent="0.2">
      <c r="A83" s="1367" t="s">
        <v>237</v>
      </c>
      <c r="B83" s="1368"/>
      <c r="C83" s="116" t="s">
        <v>239</v>
      </c>
      <c r="D83" s="117" t="s">
        <v>238</v>
      </c>
      <c r="E83" s="5"/>
    </row>
    <row r="84" spans="1:5" ht="15" x14ac:dyDescent="0.2">
      <c r="A84" s="1369" t="s">
        <v>235</v>
      </c>
      <c r="B84" s="1370"/>
      <c r="C84" s="130"/>
      <c r="D84" s="556"/>
      <c r="E84" s="5"/>
    </row>
    <row r="85" spans="1:5" ht="15" x14ac:dyDescent="0.2">
      <c r="A85" s="1369" t="s">
        <v>236</v>
      </c>
      <c r="B85" s="1370"/>
      <c r="C85" s="130"/>
      <c r="D85" s="556"/>
      <c r="E85" s="5"/>
    </row>
    <row r="86" spans="1:5" ht="15" x14ac:dyDescent="0.2">
      <c r="A86" s="1365"/>
      <c r="B86" s="1366"/>
      <c r="C86" s="130"/>
      <c r="D86" s="556"/>
      <c r="E86" s="5"/>
    </row>
    <row r="87" spans="1:5" ht="15" x14ac:dyDescent="0.2">
      <c r="A87" s="1365"/>
      <c r="B87" s="1366"/>
      <c r="C87" s="130"/>
      <c r="D87" s="556"/>
      <c r="E87" s="5"/>
    </row>
    <row r="88" spans="1:5" ht="15" x14ac:dyDescent="0.2">
      <c r="A88" s="1365"/>
      <c r="B88" s="1366"/>
      <c r="C88" s="130"/>
      <c r="D88" s="556"/>
      <c r="E88" s="5"/>
    </row>
    <row r="89" spans="1:5" ht="15" x14ac:dyDescent="0.2">
      <c r="A89" s="1365"/>
      <c r="B89" s="1366"/>
      <c r="C89" s="130"/>
      <c r="D89" s="556"/>
      <c r="E89" s="5"/>
    </row>
    <row r="90" spans="1:5" ht="15" x14ac:dyDescent="0.2">
      <c r="A90" s="1365"/>
      <c r="B90" s="1366"/>
      <c r="C90" s="130"/>
      <c r="D90" s="556"/>
      <c r="E90" s="5"/>
    </row>
    <row r="91" spans="1:5" ht="15" x14ac:dyDescent="0.2">
      <c r="A91" s="1365"/>
      <c r="B91" s="1366"/>
      <c r="C91" s="130"/>
      <c r="D91" s="131"/>
      <c r="E91" s="5"/>
    </row>
    <row r="92" spans="1:5" ht="15" x14ac:dyDescent="0.2">
      <c r="A92" s="1365"/>
      <c r="B92" s="1366"/>
      <c r="C92" s="130"/>
      <c r="D92" s="131" t="s">
        <v>215</v>
      </c>
      <c r="E92" s="5"/>
    </row>
    <row r="93" spans="1:5" ht="15" x14ac:dyDescent="0.2">
      <c r="A93" s="1365"/>
      <c r="B93" s="1366"/>
      <c r="C93" s="130"/>
      <c r="D93" s="131" t="s">
        <v>215</v>
      </c>
      <c r="E93" s="5"/>
    </row>
    <row r="94" spans="1:5" ht="18" customHeight="1" x14ac:dyDescent="0.2">
      <c r="A94" s="1365"/>
      <c r="B94" s="1366"/>
      <c r="C94" s="130"/>
      <c r="D94" s="131" t="s">
        <v>215</v>
      </c>
      <c r="E94" s="5"/>
    </row>
    <row r="95" spans="1:5" ht="15" x14ac:dyDescent="0.2">
      <c r="A95" s="118"/>
      <c r="B95" s="118"/>
      <c r="C95" s="119"/>
      <c r="D95" s="5"/>
      <c r="E95" s="5"/>
    </row>
    <row r="96" spans="1:5" ht="14.25" x14ac:dyDescent="0.2">
      <c r="A96" s="332" t="s">
        <v>329</v>
      </c>
      <c r="B96" s="5"/>
      <c r="C96" s="5"/>
      <c r="D96" s="5"/>
      <c r="E96" s="5"/>
    </row>
    <row r="97" spans="1:6" ht="13.5" customHeight="1" x14ac:dyDescent="0.25">
      <c r="A97" s="115"/>
      <c r="B97" s="5"/>
      <c r="C97" s="5"/>
      <c r="D97" s="5"/>
      <c r="E97" s="5"/>
    </row>
    <row r="98" spans="1:6" ht="13.5" customHeight="1" x14ac:dyDescent="0.2">
      <c r="A98" s="331" t="s">
        <v>221</v>
      </c>
      <c r="B98" s="330" t="s">
        <v>216</v>
      </c>
      <c r="C98" s="120"/>
      <c r="D98" s="124"/>
      <c r="E98" s="121"/>
    </row>
    <row r="99" spans="1:6" ht="13.5" customHeight="1" x14ac:dyDescent="0.2">
      <c r="A99" s="122" t="s">
        <v>75</v>
      </c>
      <c r="B99" s="1395"/>
      <c r="C99" s="1364"/>
      <c r="D99" s="1362"/>
      <c r="E99" s="121"/>
    </row>
    <row r="100" spans="1:6" ht="13.5" customHeight="1" x14ac:dyDescent="0.2">
      <c r="A100" s="122" t="s">
        <v>217</v>
      </c>
      <c r="B100" s="1363"/>
      <c r="C100" s="1364"/>
      <c r="D100" s="1362"/>
      <c r="E100" s="121"/>
    </row>
    <row r="101" spans="1:6" ht="13.5" customHeight="1" x14ac:dyDescent="0.2">
      <c r="A101" s="122" t="s">
        <v>218</v>
      </c>
      <c r="B101" s="1395"/>
      <c r="C101" s="1364"/>
      <c r="D101" s="1362"/>
      <c r="E101" s="121"/>
    </row>
    <row r="102" spans="1:6" ht="13.5" customHeight="1" x14ac:dyDescent="0.2">
      <c r="A102" s="122" t="s">
        <v>219</v>
      </c>
      <c r="B102" s="1363"/>
      <c r="C102" s="1364"/>
      <c r="D102" s="1362"/>
      <c r="E102" s="121"/>
    </row>
    <row r="103" spans="1:6" ht="15" x14ac:dyDescent="0.2">
      <c r="A103" s="122" t="s">
        <v>220</v>
      </c>
      <c r="B103" s="1363"/>
      <c r="C103" s="1364"/>
      <c r="D103" s="1362"/>
      <c r="E103" s="121"/>
    </row>
    <row r="104" spans="1:6" ht="15" x14ac:dyDescent="0.2">
      <c r="A104" s="129" t="s">
        <v>234</v>
      </c>
      <c r="B104" s="1363"/>
      <c r="C104" s="1364"/>
      <c r="D104" s="1362"/>
      <c r="E104" s="121"/>
    </row>
    <row r="105" spans="1:6" ht="15" x14ac:dyDescent="0.2">
      <c r="A105" s="129" t="s">
        <v>234</v>
      </c>
      <c r="B105" s="1363"/>
      <c r="C105" s="1364"/>
      <c r="D105" s="1362"/>
      <c r="E105" s="121"/>
    </row>
    <row r="106" spans="1:6" ht="15" x14ac:dyDescent="0.2">
      <c r="A106" s="123"/>
      <c r="B106" s="123"/>
      <c r="C106" s="113"/>
      <c r="D106" s="113"/>
      <c r="E106" s="113"/>
    </row>
    <row r="107" spans="1:6" ht="14.25" x14ac:dyDescent="0.2">
      <c r="A107" s="77" t="s">
        <v>330</v>
      </c>
      <c r="B107" s="5"/>
      <c r="C107" s="5"/>
      <c r="D107" s="5"/>
      <c r="E107" s="5"/>
    </row>
    <row r="108" spans="1:6" ht="15" x14ac:dyDescent="0.25">
      <c r="A108" s="115"/>
      <c r="B108" s="5"/>
      <c r="C108" s="5"/>
      <c r="D108" s="5"/>
      <c r="E108" s="5"/>
    </row>
    <row r="109" spans="1:6" ht="14.25" x14ac:dyDescent="0.2">
      <c r="A109" s="117" t="s">
        <v>221</v>
      </c>
      <c r="B109" s="1396" t="s">
        <v>222</v>
      </c>
      <c r="C109" s="1397"/>
      <c r="D109" s="117" t="s">
        <v>223</v>
      </c>
      <c r="E109" s="5"/>
      <c r="F109" s="75"/>
    </row>
    <row r="110" spans="1:6" ht="15" x14ac:dyDescent="0.2">
      <c r="A110" s="125" t="s">
        <v>224</v>
      </c>
      <c r="B110" s="1361"/>
      <c r="C110" s="1362"/>
      <c r="D110" s="131"/>
      <c r="E110" s="5"/>
      <c r="F110" s="75"/>
    </row>
    <row r="111" spans="1:6" ht="15" x14ac:dyDescent="0.2">
      <c r="A111" s="125" t="s">
        <v>225</v>
      </c>
      <c r="B111" s="1361"/>
      <c r="C111" s="1362"/>
      <c r="D111" s="131"/>
      <c r="E111" s="5"/>
      <c r="F111" s="75"/>
    </row>
    <row r="112" spans="1:6" ht="15" x14ac:dyDescent="0.2">
      <c r="A112" s="125" t="s">
        <v>226</v>
      </c>
      <c r="B112" s="1361"/>
      <c r="C112" s="1362"/>
      <c r="D112" s="131"/>
      <c r="E112" s="5"/>
      <c r="F112" s="75"/>
    </row>
    <row r="113" spans="1:7" ht="15" x14ac:dyDescent="0.2">
      <c r="A113" s="125" t="s">
        <v>227</v>
      </c>
      <c r="B113" s="1361"/>
      <c r="C113" s="1362"/>
      <c r="D113" s="131"/>
      <c r="E113" s="5"/>
      <c r="F113" s="75"/>
    </row>
    <row r="114" spans="1:7" ht="15" x14ac:dyDescent="0.2">
      <c r="A114" s="125" t="s">
        <v>228</v>
      </c>
      <c r="B114" s="1361"/>
      <c r="C114" s="1362"/>
      <c r="D114" s="131"/>
      <c r="E114" s="5"/>
      <c r="F114" s="75"/>
    </row>
    <row r="115" spans="1:7" ht="15" x14ac:dyDescent="0.2">
      <c r="A115" s="125" t="s">
        <v>229</v>
      </c>
      <c r="B115" s="1361"/>
      <c r="C115" s="1362"/>
      <c r="D115" s="131"/>
      <c r="E115" s="5"/>
      <c r="F115" s="75"/>
      <c r="G115" s="75"/>
    </row>
    <row r="116" spans="1:7" ht="15" x14ac:dyDescent="0.2">
      <c r="A116" s="125" t="s">
        <v>230</v>
      </c>
      <c r="B116" s="1361"/>
      <c r="C116" s="1362"/>
      <c r="D116" s="131"/>
      <c r="E116" s="5"/>
      <c r="F116" s="75"/>
    </row>
    <row r="117" spans="1:7" ht="15" x14ac:dyDescent="0.2">
      <c r="A117" s="125" t="s">
        <v>231</v>
      </c>
      <c r="B117" s="1361"/>
      <c r="C117" s="1362"/>
      <c r="D117" s="131"/>
      <c r="E117" s="5"/>
      <c r="F117" s="75"/>
    </row>
    <row r="118" spans="1:7" ht="15" x14ac:dyDescent="0.2">
      <c r="A118" s="125" t="s">
        <v>231</v>
      </c>
      <c r="B118" s="1361"/>
      <c r="C118" s="1362"/>
      <c r="D118" s="131"/>
      <c r="E118" s="5"/>
      <c r="F118" s="75"/>
    </row>
    <row r="119" spans="1:7" ht="15" x14ac:dyDescent="0.2">
      <c r="A119" s="553" t="s">
        <v>136</v>
      </c>
      <c r="B119" s="1361"/>
      <c r="C119" s="1362"/>
      <c r="D119" s="131"/>
      <c r="E119" s="5"/>
      <c r="F119" s="75"/>
    </row>
    <row r="120" spans="1:7" ht="15" x14ac:dyDescent="0.2">
      <c r="A120" s="553" t="s">
        <v>136</v>
      </c>
      <c r="B120" s="1361"/>
      <c r="C120" s="1362"/>
      <c r="D120" s="131"/>
      <c r="E120" s="5"/>
      <c r="F120" s="75"/>
    </row>
    <row r="121" spans="1:7" ht="15" x14ac:dyDescent="0.25">
      <c r="A121" s="115"/>
      <c r="B121" s="5"/>
      <c r="C121" s="5"/>
      <c r="D121" s="5"/>
      <c r="E121" s="5"/>
    </row>
    <row r="122" spans="1:7" ht="14.25" x14ac:dyDescent="0.2">
      <c r="A122" s="77" t="s">
        <v>232</v>
      </c>
      <c r="B122" s="5"/>
      <c r="C122" s="5"/>
      <c r="D122" s="5"/>
      <c r="E122" s="5"/>
    </row>
    <row r="123" spans="1:7" ht="15" x14ac:dyDescent="0.25">
      <c r="A123" s="126"/>
      <c r="B123" s="5"/>
      <c r="C123" s="5"/>
      <c r="D123" s="5"/>
      <c r="E123" s="5"/>
    </row>
    <row r="124" spans="1:7" ht="14.25" x14ac:dyDescent="0.2">
      <c r="A124" s="1349"/>
      <c r="B124" s="1350"/>
      <c r="C124" s="1350"/>
      <c r="D124" s="1351"/>
      <c r="E124" s="121"/>
    </row>
    <row r="125" spans="1:7" ht="14.25" x14ac:dyDescent="0.2">
      <c r="A125" s="1352"/>
      <c r="B125" s="1353"/>
      <c r="C125" s="1353"/>
      <c r="D125" s="1354"/>
      <c r="E125" s="121"/>
    </row>
    <row r="126" spans="1:7" ht="14.25" x14ac:dyDescent="0.2">
      <c r="A126" s="1355"/>
      <c r="B126" s="1356"/>
      <c r="C126" s="1356"/>
      <c r="D126" s="1357"/>
      <c r="E126" s="121"/>
    </row>
    <row r="127" spans="1:7" ht="14.25" x14ac:dyDescent="0.2">
      <c r="A127" s="1355"/>
      <c r="B127" s="1356"/>
      <c r="C127" s="1356"/>
      <c r="D127" s="1357"/>
      <c r="E127" s="121"/>
    </row>
    <row r="128" spans="1:7" ht="14.25" x14ac:dyDescent="0.2">
      <c r="A128" s="1355"/>
      <c r="B128" s="1356"/>
      <c r="C128" s="1356"/>
      <c r="D128" s="1357"/>
      <c r="E128" s="121"/>
    </row>
    <row r="129" spans="1:5" ht="14.25" x14ac:dyDescent="0.2">
      <c r="A129" s="1355"/>
      <c r="B129" s="1356"/>
      <c r="C129" s="1356"/>
      <c r="D129" s="1357"/>
      <c r="E129" s="121"/>
    </row>
    <row r="130" spans="1:5" ht="14.25" x14ac:dyDescent="0.2">
      <c r="A130" s="1358"/>
      <c r="B130" s="1359"/>
      <c r="C130" s="1359"/>
      <c r="D130" s="1360"/>
      <c r="E130" s="121"/>
    </row>
    <row r="131" spans="1:5" ht="15" x14ac:dyDescent="0.25">
      <c r="A131" s="126"/>
      <c r="B131" s="5"/>
      <c r="C131" s="5"/>
      <c r="D131" s="5"/>
      <c r="E131" s="5"/>
    </row>
    <row r="132" spans="1:5" ht="14.25" x14ac:dyDescent="0.2">
      <c r="A132" s="77" t="s">
        <v>233</v>
      </c>
      <c r="B132" s="5"/>
      <c r="C132" s="5"/>
      <c r="D132" s="5"/>
      <c r="E132" s="5"/>
    </row>
    <row r="133" spans="1:5" ht="14.25" x14ac:dyDescent="0.2">
      <c r="A133" s="5"/>
      <c r="B133" s="5"/>
      <c r="C133" s="5"/>
      <c r="D133" s="5"/>
      <c r="E133" s="5"/>
    </row>
    <row r="134" spans="1:5" ht="14.25" x14ac:dyDescent="0.2">
      <c r="A134" s="1349"/>
      <c r="B134" s="1350"/>
      <c r="C134" s="1350"/>
      <c r="D134" s="1351"/>
      <c r="E134" s="121"/>
    </row>
    <row r="135" spans="1:5" ht="14.25" x14ac:dyDescent="0.2">
      <c r="A135" s="1352"/>
      <c r="B135" s="1353"/>
      <c r="C135" s="1353"/>
      <c r="D135" s="1354"/>
      <c r="E135" s="121"/>
    </row>
    <row r="136" spans="1:5" ht="14.25" x14ac:dyDescent="0.2">
      <c r="A136" s="1355"/>
      <c r="B136" s="1356"/>
      <c r="C136" s="1356"/>
      <c r="D136" s="1357"/>
      <c r="E136" s="5"/>
    </row>
    <row r="137" spans="1:5" ht="14.25" x14ac:dyDescent="0.2">
      <c r="A137" s="1355"/>
      <c r="B137" s="1356"/>
      <c r="C137" s="1356"/>
      <c r="D137" s="1357"/>
      <c r="E137" s="5"/>
    </row>
    <row r="138" spans="1:5" ht="14.25" x14ac:dyDescent="0.2">
      <c r="A138" s="1355"/>
      <c r="B138" s="1356"/>
      <c r="C138" s="1356"/>
      <c r="D138" s="1357"/>
      <c r="E138" s="5"/>
    </row>
    <row r="139" spans="1:5" ht="14.25" x14ac:dyDescent="0.2">
      <c r="A139" s="1355"/>
      <c r="B139" s="1356"/>
      <c r="C139" s="1356"/>
      <c r="D139" s="1357"/>
      <c r="E139" s="5"/>
    </row>
    <row r="140" spans="1:5" ht="14.25" x14ac:dyDescent="0.2">
      <c r="A140" s="1355"/>
      <c r="B140" s="1356"/>
      <c r="C140" s="1356"/>
      <c r="D140" s="1357"/>
      <c r="E140" s="5"/>
    </row>
    <row r="141" spans="1:5" ht="14.25" x14ac:dyDescent="0.2">
      <c r="A141" s="1355"/>
      <c r="B141" s="1356"/>
      <c r="C141" s="1356"/>
      <c r="D141" s="1357"/>
      <c r="E141" s="5"/>
    </row>
    <row r="142" spans="1:5" ht="14.25" x14ac:dyDescent="0.2">
      <c r="A142" s="1355"/>
      <c r="B142" s="1356"/>
      <c r="C142" s="1356"/>
      <c r="D142" s="1357"/>
      <c r="E142" s="5"/>
    </row>
    <row r="143" spans="1:5" ht="14.25" x14ac:dyDescent="0.2">
      <c r="A143" s="1358"/>
      <c r="B143" s="1359"/>
      <c r="C143" s="1359"/>
      <c r="D143" s="1360"/>
      <c r="E143" s="5"/>
    </row>
    <row r="144" spans="1:5" ht="14.25" x14ac:dyDescent="0.2">
      <c r="A144" s="5"/>
      <c r="B144" s="5"/>
      <c r="C144" s="5"/>
      <c r="D144" s="5"/>
      <c r="E144" s="5"/>
    </row>
    <row r="145" spans="1:5" ht="14.25" x14ac:dyDescent="0.2">
      <c r="A145" s="5"/>
      <c r="B145" s="5"/>
      <c r="C145" s="5"/>
      <c r="D145" s="5"/>
      <c r="E145" s="5"/>
    </row>
    <row r="146" spans="1:5" ht="14.25" x14ac:dyDescent="0.2">
      <c r="A146" s="5"/>
      <c r="B146" s="5"/>
      <c r="C146" s="5"/>
      <c r="D146" s="5"/>
      <c r="E146" s="5"/>
    </row>
    <row r="147" spans="1:5" ht="14.25" x14ac:dyDescent="0.2">
      <c r="A147" s="5"/>
      <c r="B147" s="5"/>
      <c r="C147" s="5"/>
      <c r="D147" s="5"/>
      <c r="E147" s="5"/>
    </row>
  </sheetData>
  <sheetProtection algorithmName="SHA-512" hashValue="2/DmqSw7qPeIFxeoFClpcT0JtYlZNX7mmRLtfkkCup6JErJLpdfZBeQNQAfTtD9Tt/Cd0eVQzE/UvHJieFidoA==" saltValue="Ylb8dVVO7TNXql+42zuNAg==" spinCount="100000" sheet="1" selectLockedCells="1"/>
  <mergeCells count="38">
    <mergeCell ref="B100:D100"/>
    <mergeCell ref="B101:D101"/>
    <mergeCell ref="A89:B89"/>
    <mergeCell ref="B102:D102"/>
    <mergeCell ref="B118:C118"/>
    <mergeCell ref="B109:C109"/>
    <mergeCell ref="B110:C110"/>
    <mergeCell ref="B111:C111"/>
    <mergeCell ref="B112:C112"/>
    <mergeCell ref="A90:B90"/>
    <mergeCell ref="A91:B91"/>
    <mergeCell ref="A92:B92"/>
    <mergeCell ref="A93:B93"/>
    <mergeCell ref="B99:D99"/>
    <mergeCell ref="A1:D1"/>
    <mergeCell ref="A2:D2"/>
    <mergeCell ref="B105:D105"/>
    <mergeCell ref="B113:C113"/>
    <mergeCell ref="B114:C114"/>
    <mergeCell ref="A94:B94"/>
    <mergeCell ref="A83:B83"/>
    <mergeCell ref="A84:B84"/>
    <mergeCell ref="A85:B85"/>
    <mergeCell ref="A86:B86"/>
    <mergeCell ref="A7:D19"/>
    <mergeCell ref="A29:D48"/>
    <mergeCell ref="A56:D71"/>
    <mergeCell ref="A87:B87"/>
    <mergeCell ref="A88:B88"/>
    <mergeCell ref="B103:D103"/>
    <mergeCell ref="A124:D130"/>
    <mergeCell ref="A134:D143"/>
    <mergeCell ref="B119:C119"/>
    <mergeCell ref="B120:C120"/>
    <mergeCell ref="B104:D104"/>
    <mergeCell ref="B115:C115"/>
    <mergeCell ref="B116:C116"/>
    <mergeCell ref="B117:C117"/>
  </mergeCells>
  <pageMargins left="0.4" right="0.2" top="0.75" bottom="0.75" header="0.3" footer="0.3"/>
  <pageSetup paperSize="5" orientation="portrait" r:id="rId1"/>
  <headerFooter>
    <oddFooter>&amp;L&amp;8Mkt &amp; Hsg Need&amp;C&amp;8&amp;Z&amp;F&amp;R&amp;8Page &amp;P of  &amp;N</oddFooter>
  </headerFooter>
  <rowBreaks count="2" manualBreakCount="2">
    <brk id="48" max="16383" man="1"/>
    <brk id="9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K51"/>
  <sheetViews>
    <sheetView zoomScaleNormal="100" workbookViewId="0">
      <selection activeCell="D14" sqref="D14"/>
    </sheetView>
  </sheetViews>
  <sheetFormatPr defaultRowHeight="12.75" x14ac:dyDescent="0.2"/>
  <cols>
    <col min="1" max="1" width="2.7109375" style="2" customWidth="1"/>
    <col min="2" max="2" width="1.85546875" style="2" customWidth="1"/>
    <col min="3" max="3" width="48.85546875" style="2" customWidth="1"/>
    <col min="4" max="6" width="9.140625" style="2"/>
    <col min="7" max="7" width="10.5703125" style="2" customWidth="1"/>
    <col min="8" max="16384" width="9.140625" style="2"/>
  </cols>
  <sheetData>
    <row r="1" spans="1:44" ht="15.75" x14ac:dyDescent="0.25">
      <c r="A1" s="945" t="str">
        <f>'Sources &amp; Uses of Funds'!A1:CB1</f>
        <v>CITY OF EVANSVILLE, IN</v>
      </c>
      <c r="B1" s="744"/>
      <c r="C1" s="744"/>
      <c r="D1" s="744"/>
      <c r="E1" s="744"/>
      <c r="F1" s="744"/>
      <c r="G1" s="744"/>
      <c r="H1" s="524"/>
      <c r="I1" s="524"/>
      <c r="J1" s="524"/>
    </row>
    <row r="2" spans="1:44" ht="15.75" x14ac:dyDescent="0.25">
      <c r="A2" s="945" t="s">
        <v>210</v>
      </c>
      <c r="B2" s="744"/>
      <c r="C2" s="744"/>
      <c r="D2" s="744"/>
      <c r="E2" s="744"/>
      <c r="F2" s="744"/>
      <c r="G2" s="744"/>
      <c r="H2" s="524"/>
      <c r="I2" s="524"/>
      <c r="J2" s="524"/>
    </row>
    <row r="3" spans="1:44" ht="9.75" customHeight="1" x14ac:dyDescent="0.25">
      <c r="A3" s="264"/>
      <c r="B3" s="264"/>
      <c r="C3" s="264"/>
      <c r="D3" s="264"/>
      <c r="E3" s="264"/>
      <c r="F3" s="264"/>
      <c r="G3" s="265"/>
      <c r="H3" s="265"/>
      <c r="I3" s="265"/>
      <c r="J3" s="265"/>
    </row>
    <row r="4" spans="1:44" ht="14.25" x14ac:dyDescent="0.2">
      <c r="A4" s="12" t="s">
        <v>100</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row>
    <row r="5" spans="1:44" ht="14.25" x14ac:dyDescent="0.2">
      <c r="A5" s="13"/>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4" ht="14.25" x14ac:dyDescent="0.2">
      <c r="A6" s="11" t="s">
        <v>101</v>
      </c>
      <c r="B6" s="11" t="s">
        <v>102</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4"/>
      <c r="AK6" s="14"/>
      <c r="AL6" s="14"/>
      <c r="AM6" s="14"/>
      <c r="AN6" s="14"/>
      <c r="AO6" s="14"/>
      <c r="AP6" s="14"/>
      <c r="AQ6" s="14"/>
    </row>
    <row r="7" spans="1:44" ht="42.75" x14ac:dyDescent="0.2">
      <c r="A7" s="34"/>
      <c r="B7" s="266" t="s">
        <v>103</v>
      </c>
      <c r="C7" s="267" t="s">
        <v>104</v>
      </c>
      <c r="D7" s="535"/>
      <c r="E7" s="268" t="s">
        <v>105</v>
      </c>
      <c r="F7" s="269">
        <f>D7/12</f>
        <v>0</v>
      </c>
      <c r="G7" s="313" t="s">
        <v>106</v>
      </c>
      <c r="H7" s="313"/>
      <c r="I7" s="313"/>
      <c r="J7" s="313"/>
      <c r="K7" s="313"/>
      <c r="L7" s="313"/>
      <c r="M7" s="313"/>
      <c r="N7" s="313"/>
      <c r="O7" s="313"/>
      <c r="P7" s="313"/>
      <c r="Q7" s="313"/>
      <c r="X7" s="34"/>
      <c r="AJ7" s="34"/>
      <c r="AK7" s="34"/>
      <c r="AL7" s="34"/>
      <c r="AM7" s="34"/>
      <c r="AN7" s="34"/>
      <c r="AO7" s="34"/>
      <c r="AP7" s="34"/>
      <c r="AQ7" s="34"/>
    </row>
    <row r="8" spans="1:44" ht="14.25" x14ac:dyDescent="0.2">
      <c r="A8" s="34"/>
      <c r="B8" s="34"/>
      <c r="C8" s="265"/>
      <c r="D8" s="34"/>
      <c r="E8" s="34"/>
      <c r="F8" s="28"/>
      <c r="G8" s="28"/>
      <c r="H8" s="28"/>
      <c r="I8" s="28"/>
      <c r="J8" s="28"/>
      <c r="K8" s="28"/>
      <c r="L8" s="28"/>
      <c r="M8" s="28"/>
      <c r="N8" s="28"/>
      <c r="O8" s="28"/>
      <c r="P8" s="28"/>
      <c r="Q8" s="34"/>
      <c r="R8" s="34"/>
      <c r="S8" s="34"/>
      <c r="T8" s="34"/>
      <c r="U8" s="34"/>
      <c r="V8" s="34"/>
      <c r="W8" s="34"/>
      <c r="X8" s="34"/>
      <c r="Y8" s="28"/>
      <c r="Z8" s="28"/>
      <c r="AA8" s="28"/>
      <c r="AB8" s="28"/>
      <c r="AC8" s="28"/>
      <c r="AD8" s="28"/>
      <c r="AE8" s="28"/>
      <c r="AF8" s="28"/>
      <c r="AG8" s="28"/>
      <c r="AH8" s="28"/>
      <c r="AI8" s="28"/>
      <c r="AJ8" s="34"/>
      <c r="AK8" s="34"/>
      <c r="AL8" s="34"/>
      <c r="AM8" s="34"/>
      <c r="AN8" s="34"/>
      <c r="AO8" s="34"/>
      <c r="AP8" s="34"/>
      <c r="AQ8" s="34"/>
    </row>
    <row r="9" spans="1:44" ht="36.75" customHeight="1" x14ac:dyDescent="0.2">
      <c r="A9" s="34"/>
      <c r="B9" s="266" t="s">
        <v>107</v>
      </c>
      <c r="C9" s="267" t="s">
        <v>108</v>
      </c>
      <c r="D9" s="535"/>
      <c r="E9" s="268" t="s">
        <v>105</v>
      </c>
      <c r="F9" s="270">
        <f>D9/12</f>
        <v>0</v>
      </c>
      <c r="G9" s="313" t="s">
        <v>109</v>
      </c>
      <c r="H9" s="313"/>
      <c r="I9" s="313"/>
      <c r="J9" s="313"/>
      <c r="K9" s="313"/>
      <c r="L9" s="313"/>
      <c r="M9" s="313"/>
      <c r="N9" s="313"/>
      <c r="O9" s="313"/>
      <c r="P9" s="313"/>
      <c r="Q9" s="313"/>
      <c r="X9" s="34"/>
      <c r="AJ9" s="34"/>
      <c r="AK9" s="34"/>
      <c r="AL9" s="34"/>
      <c r="AM9" s="34"/>
      <c r="AN9" s="34"/>
      <c r="AO9" s="34"/>
      <c r="AP9" s="34"/>
      <c r="AQ9" s="34"/>
    </row>
    <row r="10" spans="1:44" ht="14.25" x14ac:dyDescent="0.2">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row>
    <row r="11" spans="1:44" ht="14.25" x14ac:dyDescent="0.2">
      <c r="A11" s="34"/>
      <c r="B11" s="34" t="s">
        <v>114</v>
      </c>
      <c r="C11" s="34" t="s">
        <v>578</v>
      </c>
      <c r="E11" s="271"/>
      <c r="F11" s="272" t="e">
        <f>D9/D7</f>
        <v>#DIV/0!</v>
      </c>
      <c r="G11" s="271"/>
      <c r="H11" s="271"/>
      <c r="I11" s="271"/>
      <c r="J11" s="271"/>
      <c r="K11" s="271"/>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row>
    <row r="12" spans="1:44" ht="14.25" x14ac:dyDescent="0.2">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row>
    <row r="13" spans="1:44" ht="14.25" x14ac:dyDescent="0.2">
      <c r="A13" s="11" t="s">
        <v>110</v>
      </c>
      <c r="B13" s="11" t="s">
        <v>111</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4"/>
      <c r="AK13" s="14"/>
      <c r="AL13" s="14"/>
      <c r="AM13" s="14"/>
      <c r="AN13" s="14"/>
      <c r="AO13" s="14"/>
      <c r="AP13" s="14"/>
      <c r="AQ13" s="14"/>
    </row>
    <row r="14" spans="1:44" ht="42.75" x14ac:dyDescent="0.2">
      <c r="A14" s="266"/>
      <c r="B14" s="266" t="s">
        <v>103</v>
      </c>
      <c r="C14" s="267" t="s">
        <v>112</v>
      </c>
      <c r="D14" s="535"/>
      <c r="E14" s="274"/>
      <c r="F14" s="274"/>
      <c r="G14" s="274"/>
      <c r="H14" s="274"/>
      <c r="I14" s="274"/>
      <c r="J14" s="274"/>
      <c r="K14" s="274"/>
      <c r="L14" s="274"/>
      <c r="M14" s="274"/>
      <c r="N14" s="274"/>
      <c r="O14" s="274"/>
      <c r="P14" s="267"/>
      <c r="Q14" s="275"/>
      <c r="AD14" s="266"/>
      <c r="AE14" s="266"/>
      <c r="AF14" s="266"/>
      <c r="AG14" s="266"/>
      <c r="AH14" s="266"/>
      <c r="AI14" s="266"/>
      <c r="AJ14" s="266"/>
      <c r="AK14" s="266"/>
      <c r="AL14" s="266"/>
      <c r="AM14" s="266"/>
      <c r="AN14" s="266"/>
      <c r="AO14" s="266"/>
      <c r="AP14" s="266"/>
      <c r="AQ14" s="266"/>
    </row>
    <row r="15" spans="1:44" ht="14.25" x14ac:dyDescent="0.2">
      <c r="A15" s="266"/>
      <c r="B15" s="266"/>
      <c r="C15" s="266"/>
      <c r="D15" s="266"/>
      <c r="E15" s="275"/>
      <c r="F15" s="275"/>
      <c r="G15" s="275"/>
      <c r="H15" s="275"/>
      <c r="I15" s="275"/>
      <c r="J15" s="275"/>
      <c r="K15" s="275"/>
      <c r="L15" s="275"/>
      <c r="M15" s="275"/>
      <c r="N15" s="275"/>
      <c r="O15" s="275"/>
      <c r="P15" s="275"/>
      <c r="Q15" s="266"/>
      <c r="AD15" s="266"/>
      <c r="AE15" s="266"/>
      <c r="AF15" s="266"/>
      <c r="AG15" s="266"/>
      <c r="AH15" s="266"/>
      <c r="AI15" s="266"/>
      <c r="AJ15" s="266"/>
      <c r="AK15" s="266"/>
      <c r="AL15" s="266"/>
      <c r="AM15" s="266"/>
      <c r="AN15" s="266"/>
      <c r="AO15" s="266"/>
      <c r="AP15" s="266"/>
      <c r="AQ15" s="266"/>
    </row>
    <row r="16" spans="1:44" ht="28.5" x14ac:dyDescent="0.2">
      <c r="A16" s="266"/>
      <c r="B16" s="266" t="s">
        <v>107</v>
      </c>
      <c r="C16" s="267" t="s">
        <v>113</v>
      </c>
      <c r="D16" s="535"/>
      <c r="E16" s="274"/>
      <c r="F16" s="274"/>
      <c r="G16" s="274"/>
      <c r="H16" s="274"/>
      <c r="I16" s="274"/>
      <c r="J16" s="274"/>
      <c r="K16" s="274"/>
      <c r="L16" s="274"/>
      <c r="M16" s="274"/>
      <c r="N16" s="274"/>
      <c r="O16" s="274"/>
      <c r="P16" s="276"/>
      <c r="Q16" s="275"/>
      <c r="AD16" s="266"/>
      <c r="AE16" s="266"/>
      <c r="AF16" s="266"/>
      <c r="AG16" s="266"/>
      <c r="AH16" s="266"/>
      <c r="AI16" s="266"/>
      <c r="AJ16" s="266"/>
      <c r="AK16" s="266"/>
      <c r="AL16" s="266"/>
      <c r="AM16" s="266"/>
      <c r="AN16" s="266"/>
      <c r="AO16" s="266"/>
      <c r="AP16" s="266"/>
      <c r="AQ16" s="266"/>
    </row>
    <row r="17" spans="1:44" ht="14.25" x14ac:dyDescent="0.2">
      <c r="A17" s="266"/>
      <c r="B17" s="266"/>
      <c r="C17" s="266"/>
      <c r="D17" s="266"/>
      <c r="E17" s="275"/>
      <c r="F17" s="275"/>
      <c r="G17" s="275"/>
      <c r="H17" s="275"/>
      <c r="I17" s="275"/>
      <c r="J17" s="275"/>
      <c r="K17" s="275"/>
      <c r="L17" s="275"/>
      <c r="M17" s="275"/>
      <c r="N17" s="275"/>
      <c r="O17" s="275"/>
      <c r="P17" s="275"/>
      <c r="Q17" s="266"/>
      <c r="AD17" s="266"/>
      <c r="AE17" s="266"/>
      <c r="AF17" s="266"/>
      <c r="AG17" s="266"/>
      <c r="AH17" s="266"/>
      <c r="AI17" s="266"/>
      <c r="AJ17" s="266"/>
      <c r="AK17" s="266"/>
      <c r="AL17" s="266"/>
      <c r="AM17" s="266"/>
      <c r="AN17" s="266"/>
      <c r="AO17" s="266"/>
      <c r="AP17" s="266"/>
      <c r="AQ17" s="266"/>
    </row>
    <row r="18" spans="1:44" ht="28.5" x14ac:dyDescent="0.2">
      <c r="A18" s="266"/>
      <c r="B18" s="266" t="s">
        <v>114</v>
      </c>
      <c r="C18" s="267" t="s">
        <v>115</v>
      </c>
      <c r="D18" s="536"/>
      <c r="E18" s="275"/>
      <c r="F18" s="275"/>
      <c r="G18" s="275"/>
      <c r="H18" s="275"/>
      <c r="I18" s="275"/>
      <c r="J18" s="275"/>
      <c r="K18" s="275"/>
      <c r="L18" s="275"/>
      <c r="M18" s="275"/>
      <c r="N18" s="275"/>
      <c r="O18" s="275"/>
      <c r="P18" s="276"/>
      <c r="Q18" s="275"/>
      <c r="AD18" s="266"/>
      <c r="AE18" s="266"/>
      <c r="AF18" s="266"/>
      <c r="AG18" s="266"/>
      <c r="AH18" s="266"/>
      <c r="AI18" s="266"/>
      <c r="AJ18" s="266"/>
      <c r="AK18" s="266"/>
      <c r="AL18" s="266"/>
      <c r="AM18" s="266"/>
      <c r="AN18" s="266"/>
      <c r="AO18" s="266"/>
      <c r="AP18" s="266"/>
      <c r="AQ18" s="266"/>
    </row>
    <row r="19" spans="1:44" ht="14.25" x14ac:dyDescent="0.2">
      <c r="A19" s="266"/>
      <c r="B19" s="266"/>
      <c r="C19" s="266"/>
      <c r="D19" s="266"/>
      <c r="E19" s="275"/>
      <c r="F19" s="275"/>
      <c r="G19" s="275"/>
      <c r="H19" s="275"/>
      <c r="I19" s="275"/>
      <c r="J19" s="275"/>
      <c r="K19" s="275"/>
      <c r="L19" s="275"/>
      <c r="M19" s="275"/>
      <c r="N19" s="275"/>
      <c r="O19" s="275"/>
      <c r="P19" s="275"/>
      <c r="Q19" s="266"/>
      <c r="AD19" s="266"/>
      <c r="AE19" s="266"/>
      <c r="AF19" s="266"/>
      <c r="AG19" s="266"/>
      <c r="AH19" s="266"/>
      <c r="AI19" s="266"/>
      <c r="AJ19" s="266"/>
      <c r="AK19" s="266"/>
      <c r="AL19" s="266"/>
      <c r="AM19" s="266"/>
      <c r="AN19" s="266"/>
      <c r="AO19" s="266"/>
      <c r="AP19" s="266"/>
      <c r="AQ19" s="266"/>
    </row>
    <row r="20" spans="1:44" ht="14.25" x14ac:dyDescent="0.2">
      <c r="A20" s="266"/>
      <c r="B20" s="266" t="s">
        <v>116</v>
      </c>
      <c r="C20" s="266" t="s">
        <v>117</v>
      </c>
      <c r="D20" s="536"/>
      <c r="E20" s="275"/>
      <c r="F20" s="275"/>
      <c r="G20" s="275"/>
      <c r="H20" s="275"/>
      <c r="I20" s="275"/>
      <c r="J20" s="275"/>
      <c r="K20" s="275"/>
      <c r="L20" s="275"/>
      <c r="M20" s="275"/>
      <c r="N20" s="275"/>
      <c r="O20" s="275"/>
      <c r="P20" s="275"/>
      <c r="Q20" s="275"/>
      <c r="AD20" s="266"/>
      <c r="AE20" s="266"/>
      <c r="AF20" s="266"/>
      <c r="AG20" s="266"/>
      <c r="AH20" s="266"/>
      <c r="AI20" s="266"/>
      <c r="AJ20" s="266"/>
      <c r="AK20" s="266"/>
      <c r="AL20" s="266"/>
      <c r="AM20" s="266"/>
      <c r="AN20" s="266"/>
      <c r="AO20" s="266"/>
      <c r="AP20" s="266"/>
      <c r="AQ20" s="266"/>
    </row>
    <row r="21" spans="1:44" ht="14.25" x14ac:dyDescent="0.2">
      <c r="A21" s="266"/>
      <c r="B21" s="266"/>
      <c r="C21" s="266"/>
      <c r="D21" s="266"/>
      <c r="E21" s="275"/>
      <c r="F21" s="275"/>
      <c r="G21" s="275"/>
      <c r="H21" s="275"/>
      <c r="I21" s="275"/>
      <c r="J21" s="275"/>
      <c r="K21" s="275"/>
      <c r="L21" s="275"/>
      <c r="M21" s="275"/>
      <c r="N21" s="275"/>
      <c r="O21" s="275"/>
      <c r="P21" s="275"/>
      <c r="Q21" s="266"/>
      <c r="AD21" s="266"/>
      <c r="AE21" s="266"/>
      <c r="AF21" s="266"/>
      <c r="AG21" s="266"/>
      <c r="AH21" s="266"/>
      <c r="AI21" s="266"/>
      <c r="AJ21" s="266"/>
      <c r="AK21" s="266"/>
      <c r="AL21" s="266"/>
      <c r="AM21" s="266"/>
      <c r="AN21" s="266"/>
      <c r="AO21" s="266"/>
      <c r="AP21" s="266"/>
      <c r="AQ21" s="266"/>
    </row>
    <row r="22" spans="1:44" ht="14.25" x14ac:dyDescent="0.2">
      <c r="A22" s="266"/>
      <c r="B22" s="266" t="s">
        <v>118</v>
      </c>
      <c r="C22" s="266" t="s">
        <v>119</v>
      </c>
      <c r="D22" s="536"/>
      <c r="E22" s="275"/>
      <c r="F22" s="275"/>
      <c r="G22" s="275"/>
      <c r="H22" s="275"/>
      <c r="I22" s="275"/>
      <c r="J22" s="275"/>
      <c r="K22" s="275"/>
      <c r="L22" s="275"/>
      <c r="M22" s="275"/>
      <c r="N22" s="275"/>
      <c r="O22" s="275"/>
      <c r="P22" s="275"/>
      <c r="Q22" s="275"/>
      <c r="AD22" s="266"/>
      <c r="AE22" s="266"/>
      <c r="AF22" s="266"/>
      <c r="AG22" s="266"/>
      <c r="AH22" s="266"/>
      <c r="AI22" s="266"/>
      <c r="AJ22" s="266"/>
      <c r="AK22" s="266"/>
      <c r="AL22" s="266"/>
      <c r="AM22" s="266"/>
      <c r="AN22" s="266"/>
      <c r="AO22" s="266"/>
      <c r="AP22" s="266"/>
      <c r="AQ22" s="266"/>
    </row>
    <row r="23" spans="1:44" x14ac:dyDescent="0.2">
      <c r="A23" s="273"/>
      <c r="B23" s="273"/>
      <c r="C23" s="273"/>
      <c r="D23" s="273"/>
      <c r="E23" s="277"/>
      <c r="F23" s="277"/>
      <c r="G23" s="277"/>
      <c r="H23" s="277"/>
      <c r="I23" s="277"/>
      <c r="J23" s="277"/>
      <c r="K23" s="277"/>
      <c r="L23" s="277"/>
      <c r="M23" s="277"/>
      <c r="N23" s="277"/>
      <c r="O23" s="277"/>
      <c r="P23" s="277"/>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row>
    <row r="24" spans="1:44" ht="14.25" x14ac:dyDescent="0.2">
      <c r="A24" s="11" t="s">
        <v>120</v>
      </c>
      <c r="B24" s="11" t="s">
        <v>121</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4"/>
      <c r="AK24" s="14"/>
      <c r="AL24" s="14"/>
      <c r="AM24" s="14"/>
      <c r="AN24" s="14"/>
      <c r="AO24" s="14"/>
      <c r="AP24" s="14"/>
      <c r="AQ24" s="14"/>
    </row>
    <row r="25" spans="1:44" ht="14.25" x14ac:dyDescent="0.2">
      <c r="A25" s="266"/>
      <c r="B25" s="266" t="s">
        <v>103</v>
      </c>
      <c r="C25" s="266" t="s">
        <v>122</v>
      </c>
      <c r="D25" s="266"/>
      <c r="E25" s="266"/>
      <c r="F25" s="266"/>
      <c r="G25" s="266"/>
      <c r="H25" s="266"/>
      <c r="I25" s="266"/>
      <c r="J25" s="266"/>
      <c r="K25" s="266"/>
      <c r="L25" s="266"/>
      <c r="M25" s="266"/>
      <c r="N25" s="266"/>
      <c r="O25" s="275"/>
      <c r="P25" s="275"/>
      <c r="Q25" s="275"/>
      <c r="R25" s="278"/>
      <c r="S25" s="278"/>
      <c r="T25" s="278"/>
      <c r="U25" s="278"/>
      <c r="V25" s="278"/>
      <c r="W25" s="278"/>
      <c r="X25" s="278"/>
      <c r="Y25" s="278"/>
      <c r="Z25" s="278"/>
      <c r="AA25" s="278"/>
      <c r="AB25" s="278"/>
      <c r="AC25" s="278"/>
      <c r="AD25" s="266"/>
      <c r="AE25" s="266"/>
      <c r="AF25" s="266"/>
      <c r="AG25" s="266"/>
      <c r="AH25" s="266"/>
      <c r="AI25" s="266"/>
      <c r="AJ25" s="266"/>
      <c r="AK25" s="11"/>
      <c r="AL25" s="11"/>
      <c r="AM25" s="11"/>
      <c r="AN25" s="11"/>
      <c r="AO25" s="11"/>
      <c r="AP25" s="11"/>
      <c r="AQ25" s="11"/>
    </row>
    <row r="26" spans="1:44" ht="14.25" x14ac:dyDescent="0.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4"/>
      <c r="AK26" s="273"/>
      <c r="AL26" s="273"/>
      <c r="AM26" s="273"/>
      <c r="AN26" s="273"/>
      <c r="AO26" s="273"/>
      <c r="AP26" s="273"/>
      <c r="AQ26" s="273"/>
    </row>
    <row r="27" spans="1:44" ht="14.25" x14ac:dyDescent="0.2">
      <c r="A27" s="11"/>
      <c r="B27" s="1371"/>
      <c r="C27" s="1398"/>
      <c r="D27" s="1398"/>
      <c r="E27" s="1398"/>
      <c r="F27" s="1398"/>
      <c r="G27" s="1399"/>
      <c r="H27" s="530"/>
      <c r="I27" s="530"/>
      <c r="J27" s="530"/>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66"/>
      <c r="AL27" s="266"/>
      <c r="AM27" s="266"/>
      <c r="AN27" s="266"/>
      <c r="AO27" s="266"/>
      <c r="AP27" s="266"/>
      <c r="AQ27" s="266"/>
    </row>
    <row r="28" spans="1:44" ht="14.25" x14ac:dyDescent="0.2">
      <c r="A28" s="11"/>
      <c r="B28" s="1377"/>
      <c r="C28" s="1378"/>
      <c r="D28" s="1378"/>
      <c r="E28" s="1378"/>
      <c r="F28" s="1378"/>
      <c r="G28" s="1379"/>
      <c r="H28" s="530"/>
      <c r="I28" s="530"/>
      <c r="J28" s="530"/>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52"/>
      <c r="AL28" s="52"/>
      <c r="AM28" s="52"/>
      <c r="AN28" s="52"/>
      <c r="AO28" s="280"/>
      <c r="AP28" s="52"/>
      <c r="AQ28" s="52"/>
    </row>
    <row r="29" spans="1:44" ht="14.25" x14ac:dyDescent="0.2">
      <c r="A29" s="11"/>
      <c r="B29" s="1377"/>
      <c r="C29" s="1378"/>
      <c r="D29" s="1378"/>
      <c r="E29" s="1378"/>
      <c r="F29" s="1378"/>
      <c r="G29" s="1379"/>
      <c r="H29" s="530"/>
      <c r="I29" s="530"/>
      <c r="J29" s="530"/>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52"/>
      <c r="AL29" s="52"/>
      <c r="AM29" s="52"/>
      <c r="AN29" s="52"/>
      <c r="AO29" s="280"/>
      <c r="AP29" s="52"/>
      <c r="AQ29" s="52"/>
    </row>
    <row r="30" spans="1:44" ht="14.25" x14ac:dyDescent="0.2">
      <c r="A30" s="11"/>
      <c r="B30" s="1377"/>
      <c r="C30" s="1378"/>
      <c r="D30" s="1378"/>
      <c r="E30" s="1378"/>
      <c r="F30" s="1378"/>
      <c r="G30" s="1379"/>
      <c r="H30" s="530"/>
      <c r="I30" s="530"/>
      <c r="J30" s="530"/>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14"/>
      <c r="AL30" s="14"/>
      <c r="AM30" s="14"/>
      <c r="AN30" s="14"/>
      <c r="AO30" s="14"/>
      <c r="AP30" s="14"/>
      <c r="AQ30" s="14"/>
    </row>
    <row r="31" spans="1:44" ht="14.25" x14ac:dyDescent="0.2">
      <c r="A31" s="11"/>
      <c r="B31" s="1380"/>
      <c r="C31" s="1381"/>
      <c r="D31" s="1381"/>
      <c r="E31" s="1381"/>
      <c r="F31" s="1381"/>
      <c r="G31" s="1382"/>
      <c r="H31" s="530"/>
      <c r="I31" s="530"/>
      <c r="J31" s="530"/>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81"/>
      <c r="AL31" s="281"/>
      <c r="AM31" s="281"/>
      <c r="AN31" s="281"/>
      <c r="AO31" s="14"/>
      <c r="AP31" s="14"/>
      <c r="AQ31" s="14"/>
      <c r="AR31" s="14"/>
    </row>
    <row r="32" spans="1:44" ht="14.25" x14ac:dyDescent="0.2">
      <c r="A32" s="273"/>
      <c r="B32" s="273"/>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81"/>
      <c r="AL32" s="281"/>
      <c r="AM32" s="281"/>
      <c r="AN32" s="281"/>
      <c r="AO32" s="14"/>
      <c r="AP32" s="14"/>
      <c r="AQ32" s="14"/>
      <c r="AR32" s="14"/>
    </row>
    <row r="33" spans="1:63" ht="14.25" x14ac:dyDescent="0.2">
      <c r="A33" s="266"/>
      <c r="B33" s="266" t="s">
        <v>107</v>
      </c>
      <c r="C33" s="266" t="s">
        <v>123</v>
      </c>
      <c r="D33" s="266"/>
      <c r="E33" s="266"/>
      <c r="F33" s="266"/>
      <c r="G33" s="266"/>
      <c r="H33" s="266"/>
      <c r="I33" s="266"/>
      <c r="J33" s="266"/>
      <c r="K33" s="266"/>
      <c r="L33" s="266"/>
      <c r="M33" s="266"/>
      <c r="N33" s="266"/>
      <c r="O33" s="275"/>
      <c r="P33" s="275"/>
      <c r="Q33" s="275"/>
      <c r="R33" s="278"/>
      <c r="S33" s="278"/>
      <c r="T33" s="278"/>
      <c r="U33" s="278"/>
      <c r="V33" s="278"/>
      <c r="W33" s="278"/>
      <c r="X33" s="278"/>
      <c r="Y33" s="278"/>
      <c r="Z33" s="278"/>
      <c r="AA33" s="278"/>
      <c r="AB33" s="278"/>
      <c r="AC33" s="278"/>
      <c r="AD33" s="266"/>
      <c r="AE33" s="266"/>
      <c r="AF33" s="266"/>
      <c r="AG33" s="266"/>
      <c r="AH33" s="266"/>
      <c r="AI33" s="266"/>
      <c r="AJ33" s="266"/>
      <c r="AK33" s="281"/>
      <c r="AL33" s="281"/>
      <c r="AM33" s="281"/>
      <c r="AN33" s="281"/>
      <c r="AO33" s="14"/>
      <c r="AP33" s="14"/>
      <c r="AQ33" s="14"/>
      <c r="AR33" s="14"/>
    </row>
    <row r="34" spans="1:63" ht="14.25" x14ac:dyDescent="0.2">
      <c r="A34" s="266"/>
      <c r="B34" s="266"/>
      <c r="C34" s="266"/>
      <c r="D34" s="266"/>
      <c r="E34" s="266"/>
      <c r="F34" s="266"/>
      <c r="G34" s="266"/>
      <c r="H34" s="266"/>
      <c r="I34" s="266"/>
      <c r="J34" s="266"/>
      <c r="K34" s="266"/>
      <c r="L34" s="266"/>
      <c r="M34" s="266"/>
      <c r="N34" s="266"/>
      <c r="O34" s="275"/>
      <c r="P34" s="275"/>
      <c r="Q34" s="275"/>
      <c r="R34" s="278"/>
      <c r="S34" s="278"/>
      <c r="T34" s="278"/>
      <c r="U34" s="278"/>
      <c r="V34" s="278"/>
      <c r="W34" s="278"/>
      <c r="X34" s="278"/>
      <c r="Y34" s="278"/>
      <c r="Z34" s="278"/>
      <c r="AA34" s="278"/>
      <c r="AB34" s="278"/>
      <c r="AC34" s="278"/>
      <c r="AD34" s="266"/>
      <c r="AE34" s="266"/>
      <c r="AF34" s="266"/>
      <c r="AG34" s="266"/>
      <c r="AH34" s="266"/>
      <c r="AI34" s="266"/>
      <c r="AJ34" s="266"/>
      <c r="AK34" s="281"/>
      <c r="AL34" s="281"/>
      <c r="AM34" s="281"/>
      <c r="AN34" s="281"/>
      <c r="AO34" s="14"/>
      <c r="AP34" s="14"/>
      <c r="AQ34" s="14"/>
      <c r="AR34" s="14"/>
    </row>
    <row r="35" spans="1:63" ht="14.25" x14ac:dyDescent="0.2">
      <c r="A35" s="34"/>
      <c r="B35" s="34" t="s">
        <v>114</v>
      </c>
      <c r="C35" s="34" t="s">
        <v>124</v>
      </c>
      <c r="D35" s="536"/>
      <c r="E35" s="275"/>
      <c r="F35" s="275"/>
      <c r="G35" s="275"/>
      <c r="H35" s="275"/>
      <c r="I35" s="275"/>
      <c r="J35" s="275"/>
      <c r="K35" s="275"/>
      <c r="L35" s="275"/>
      <c r="M35" s="275"/>
      <c r="N35" s="275"/>
      <c r="O35" s="275"/>
      <c r="P35" s="282"/>
      <c r="Q35" s="282"/>
      <c r="R35" s="34"/>
      <c r="S35" s="34"/>
      <c r="T35" s="34"/>
      <c r="U35" s="34"/>
      <c r="V35" s="34"/>
      <c r="W35" s="34"/>
      <c r="X35" s="34"/>
      <c r="Y35" s="34"/>
      <c r="AL35" s="281"/>
      <c r="AM35" s="281"/>
      <c r="AN35" s="281"/>
      <c r="AO35" s="14"/>
      <c r="AP35" s="14"/>
      <c r="AQ35" s="14"/>
      <c r="AR35" s="14"/>
    </row>
    <row r="36" spans="1:63" ht="14.25" x14ac:dyDescent="0.2">
      <c r="A36" s="34"/>
      <c r="B36" s="34"/>
      <c r="C36" s="34"/>
      <c r="D36" s="283"/>
      <c r="E36" s="284"/>
      <c r="F36" s="284"/>
      <c r="G36" s="284"/>
      <c r="H36" s="284"/>
      <c r="I36" s="284"/>
      <c r="J36" s="284"/>
      <c r="K36" s="284"/>
      <c r="L36" s="284"/>
      <c r="M36" s="284"/>
      <c r="N36" s="284"/>
      <c r="O36" s="284"/>
      <c r="P36" s="282"/>
      <c r="Q36" s="282"/>
      <c r="R36" s="34"/>
      <c r="S36" s="34"/>
      <c r="T36" s="34"/>
      <c r="U36" s="34"/>
      <c r="V36" s="34"/>
      <c r="W36" s="34"/>
      <c r="X36" s="34"/>
      <c r="Y36" s="34"/>
      <c r="AL36" s="281"/>
      <c r="AM36" s="281"/>
      <c r="AN36" s="281"/>
      <c r="AO36" s="14"/>
      <c r="AP36" s="14"/>
      <c r="AQ36" s="14"/>
      <c r="AR36" s="14"/>
    </row>
    <row r="37" spans="1:63" ht="14.25" x14ac:dyDescent="0.2">
      <c r="A37" s="34"/>
      <c r="B37" s="34" t="s">
        <v>116</v>
      </c>
      <c r="C37" s="34" t="s">
        <v>125</v>
      </c>
      <c r="D37" s="536"/>
      <c r="E37" s="275"/>
      <c r="F37" s="275"/>
      <c r="G37" s="275"/>
      <c r="H37" s="275"/>
      <c r="I37" s="275"/>
      <c r="J37" s="275"/>
      <c r="K37" s="275"/>
      <c r="L37" s="275"/>
      <c r="M37" s="275"/>
      <c r="N37" s="275"/>
      <c r="O37" s="275"/>
      <c r="P37" s="282"/>
      <c r="Q37" s="282"/>
      <c r="R37" s="34"/>
      <c r="S37" s="34"/>
      <c r="T37" s="34"/>
      <c r="U37" s="34"/>
      <c r="V37" s="34"/>
      <c r="W37" s="34"/>
      <c r="X37" s="34"/>
      <c r="Y37" s="34"/>
      <c r="AL37" s="273"/>
      <c r="AM37" s="273"/>
      <c r="AN37" s="273"/>
      <c r="AO37" s="273"/>
      <c r="AP37" s="273"/>
      <c r="AQ37" s="273"/>
    </row>
    <row r="38" spans="1:63" ht="14.25" x14ac:dyDescent="0.2">
      <c r="A38" s="34"/>
      <c r="B38" s="34"/>
      <c r="C38" s="34"/>
      <c r="D38" s="283"/>
      <c r="E38" s="284"/>
      <c r="F38" s="284"/>
      <c r="G38" s="284"/>
      <c r="H38" s="284"/>
      <c r="I38" s="284"/>
      <c r="J38" s="284"/>
      <c r="K38" s="284"/>
      <c r="L38" s="284"/>
      <c r="M38" s="284"/>
      <c r="N38" s="284"/>
      <c r="O38" s="284"/>
      <c r="P38" s="282"/>
      <c r="Q38" s="282"/>
      <c r="R38" s="34"/>
      <c r="S38" s="34"/>
      <c r="T38" s="34"/>
      <c r="U38" s="34"/>
      <c r="V38" s="34"/>
      <c r="W38" s="34"/>
      <c r="X38" s="34"/>
      <c r="Y38" s="34"/>
      <c r="AL38" s="266"/>
      <c r="AM38" s="266"/>
      <c r="AN38" s="266"/>
      <c r="AO38" s="266"/>
      <c r="AP38" s="266"/>
      <c r="AQ38" s="266"/>
    </row>
    <row r="39" spans="1:63" ht="14.25" x14ac:dyDescent="0.2">
      <c r="A39" s="34"/>
      <c r="B39" s="34" t="s">
        <v>118</v>
      </c>
      <c r="C39" s="34" t="s">
        <v>126</v>
      </c>
      <c r="D39" s="285">
        <f>D35-D37</f>
        <v>0</v>
      </c>
      <c r="E39" s="286"/>
      <c r="F39" s="286"/>
      <c r="G39" s="286"/>
      <c r="H39" s="286"/>
      <c r="I39" s="286"/>
      <c r="J39" s="286"/>
      <c r="K39" s="286"/>
      <c r="L39" s="286"/>
      <c r="M39" s="286"/>
      <c r="N39" s="286"/>
      <c r="O39" s="286"/>
      <c r="P39" s="36"/>
      <c r="Q39" s="34"/>
      <c r="R39" s="34"/>
      <c r="S39" s="34"/>
      <c r="T39" s="34"/>
      <c r="U39" s="34"/>
      <c r="V39" s="34"/>
      <c r="W39" s="34"/>
      <c r="X39" s="34"/>
      <c r="Y39" s="34"/>
      <c r="AL39" s="34"/>
      <c r="AM39" s="34"/>
      <c r="AN39" s="34"/>
      <c r="AO39" s="34"/>
      <c r="AP39" s="34"/>
      <c r="AQ39" s="34"/>
    </row>
    <row r="40" spans="1:63" ht="14.25" x14ac:dyDescent="0.2">
      <c r="A40" s="34"/>
      <c r="B40" s="34"/>
      <c r="D40" s="34"/>
      <c r="E40" s="34"/>
      <c r="F40" s="34"/>
      <c r="G40" s="34"/>
      <c r="H40" s="34"/>
      <c r="I40" s="34"/>
      <c r="J40" s="34"/>
      <c r="K40" s="34"/>
      <c r="L40" s="34"/>
      <c r="M40" s="34"/>
      <c r="N40" s="34"/>
      <c r="O40" s="34"/>
      <c r="P40" s="34"/>
      <c r="Q40" s="34"/>
      <c r="R40" s="34"/>
      <c r="S40" s="34"/>
      <c r="T40" s="34"/>
      <c r="U40" s="34"/>
      <c r="V40" s="34"/>
      <c r="W40" s="34"/>
      <c r="X40" s="34"/>
      <c r="Y40" s="34"/>
      <c r="AL40" s="34"/>
      <c r="AM40" s="34"/>
      <c r="AN40" s="34"/>
      <c r="AO40" s="34"/>
      <c r="AP40" s="34"/>
      <c r="AQ40" s="34"/>
    </row>
    <row r="41" spans="1:63" ht="14.25" x14ac:dyDescent="0.2">
      <c r="A41" s="34"/>
      <c r="B41" s="34" t="s">
        <v>127</v>
      </c>
      <c r="C41" s="34" t="s">
        <v>567</v>
      </c>
      <c r="D41" s="34"/>
      <c r="E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row>
    <row r="42" spans="1:63" ht="14.25" x14ac:dyDescent="0.2">
      <c r="A42" s="273"/>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34"/>
      <c r="AL42" s="34"/>
      <c r="AM42" s="34"/>
      <c r="AN42" s="34"/>
      <c r="AO42" s="34"/>
      <c r="AP42" s="34"/>
      <c r="AQ42" s="34"/>
    </row>
    <row r="43" spans="1:63" ht="14.25" x14ac:dyDescent="0.2">
      <c r="A43" s="11"/>
      <c r="B43" s="1371"/>
      <c r="C43" s="1398"/>
      <c r="D43" s="1398"/>
      <c r="E43" s="1398"/>
      <c r="F43" s="1398"/>
      <c r="G43" s="1399"/>
      <c r="H43" s="530"/>
      <c r="I43" s="530"/>
      <c r="J43" s="530"/>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34"/>
      <c r="AL43" s="34"/>
      <c r="AM43" s="34"/>
      <c r="AN43" s="34"/>
      <c r="AO43" s="34"/>
      <c r="AP43" s="34"/>
      <c r="AQ43" s="34"/>
    </row>
    <row r="44" spans="1:63" ht="14.25" x14ac:dyDescent="0.2">
      <c r="A44" s="11"/>
      <c r="B44" s="1377"/>
      <c r="C44" s="1400"/>
      <c r="D44" s="1400"/>
      <c r="E44" s="1400"/>
      <c r="F44" s="1400"/>
      <c r="G44" s="1379"/>
      <c r="H44" s="530"/>
      <c r="I44" s="530"/>
      <c r="J44" s="530"/>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34"/>
      <c r="AL44" s="34"/>
      <c r="AM44" s="34"/>
      <c r="AN44" s="34"/>
      <c r="AO44" s="34"/>
      <c r="AP44" s="34"/>
      <c r="AQ44" s="34"/>
    </row>
    <row r="45" spans="1:63" ht="9" customHeight="1" x14ac:dyDescent="0.2">
      <c r="A45" s="11"/>
      <c r="B45" s="1377"/>
      <c r="C45" s="1400"/>
      <c r="D45" s="1400"/>
      <c r="E45" s="1400"/>
      <c r="F45" s="1400"/>
      <c r="G45" s="1379"/>
      <c r="H45" s="530"/>
      <c r="I45" s="530"/>
      <c r="J45" s="530"/>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34"/>
      <c r="AL45" s="34"/>
      <c r="AM45" s="34"/>
      <c r="AN45" s="34"/>
      <c r="AO45" s="34"/>
      <c r="AP45" s="34"/>
      <c r="AQ45" s="34"/>
    </row>
    <row r="46" spans="1:63" ht="10.5" customHeight="1" x14ac:dyDescent="0.2">
      <c r="A46" s="11"/>
      <c r="B46" s="1380"/>
      <c r="C46" s="1381"/>
      <c r="D46" s="1381"/>
      <c r="E46" s="1381"/>
      <c r="F46" s="1381"/>
      <c r="G46" s="1382"/>
      <c r="H46" s="530"/>
      <c r="I46" s="530"/>
      <c r="J46" s="530"/>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3"/>
      <c r="AL46" s="273"/>
      <c r="AM46" s="273"/>
      <c r="AN46" s="273"/>
      <c r="AO46" s="273"/>
      <c r="AP46" s="273"/>
      <c r="AQ46" s="273"/>
    </row>
    <row r="47" spans="1:63" ht="14.25" x14ac:dyDescent="0.2">
      <c r="A47" s="11"/>
      <c r="B47" s="534"/>
      <c r="C47" s="534"/>
      <c r="D47" s="534"/>
      <c r="E47" s="534"/>
      <c r="F47" s="534"/>
      <c r="G47" s="534"/>
      <c r="H47" s="530"/>
      <c r="I47" s="530"/>
      <c r="J47" s="530"/>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81"/>
      <c r="AL47" s="281"/>
      <c r="AM47" s="281"/>
      <c r="AN47" s="281"/>
      <c r="AO47" s="14"/>
      <c r="AP47" s="14"/>
      <c r="AQ47" s="14"/>
      <c r="AR47" s="14"/>
    </row>
    <row r="48" spans="1:63" ht="14.25" x14ac:dyDescent="0.2">
      <c r="AK48" s="281"/>
      <c r="AL48" s="281"/>
      <c r="AM48" s="281"/>
      <c r="AN48" s="281"/>
      <c r="AO48" s="14"/>
      <c r="AP48" s="14"/>
      <c r="AQ48" s="14"/>
      <c r="AR48" s="14"/>
    </row>
    <row r="49" spans="37:44" ht="14.25" x14ac:dyDescent="0.2">
      <c r="AK49" s="281"/>
      <c r="AL49" s="281"/>
      <c r="AM49" s="281"/>
      <c r="AN49" s="281"/>
      <c r="AO49" s="14"/>
      <c r="AP49" s="14"/>
      <c r="AQ49" s="14"/>
      <c r="AR49" s="14"/>
    </row>
    <row r="50" spans="37:44" ht="14.25" x14ac:dyDescent="0.2">
      <c r="AK50" s="281"/>
      <c r="AL50" s="281"/>
      <c r="AM50" s="281"/>
      <c r="AN50" s="281"/>
      <c r="AO50" s="14"/>
      <c r="AP50" s="14"/>
      <c r="AQ50" s="14"/>
      <c r="AR50" s="14"/>
    </row>
    <row r="51" spans="37:44" ht="14.25" x14ac:dyDescent="0.2">
      <c r="AK51" s="281"/>
      <c r="AL51" s="281"/>
      <c r="AM51" s="281"/>
      <c r="AN51" s="281"/>
      <c r="AO51" s="14"/>
      <c r="AP51" s="14"/>
      <c r="AQ51" s="14"/>
      <c r="AR51" s="14"/>
    </row>
  </sheetData>
  <sheetProtection algorithmName="SHA-512" hashValue="2ehtTm96tuyWYhhNn+bicfK7jPvPHxAUaf/ox8jBcLDVREyI8zcB4iX4O4UyPGY074bRMetvR/YVD64auDOFIQ==" saltValue="MQYhOGJh2suM+E/QOUABwg==" spinCount="100000" sheet="1" objects="1" scenarios="1" selectLockedCells="1"/>
  <mergeCells count="4">
    <mergeCell ref="B43:G46"/>
    <mergeCell ref="B27:G31"/>
    <mergeCell ref="A2:G2"/>
    <mergeCell ref="A1:G1"/>
  </mergeCells>
  <pageMargins left="0.7" right="0.72" top="0.33" bottom="0.17" header="0.3" footer="0.17"/>
  <pageSetup paperSize="5" orientation="portrait" r:id="rId1"/>
  <headerFooter>
    <oddFooter>&amp;L&amp;8Homebuy Mkt Anal&amp;C&amp;8&amp;Z&amp;F&amp;R&amp;8Page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35</vt:i4>
      </vt:variant>
    </vt:vector>
  </HeadingPairs>
  <TitlesOfParts>
    <vt:vector size="45" baseType="lpstr">
      <vt:lpstr>Sources &amp; Uses of Funds</vt:lpstr>
      <vt:lpstr>Homebuyer Development Costs</vt:lpstr>
      <vt:lpstr>Homebuyer Affordability</vt:lpstr>
      <vt:lpstr>HOME Funding Limits - Homebuyer</vt:lpstr>
      <vt:lpstr>Mortgage Calculator</vt:lpstr>
      <vt:lpstr>Rental Pro Forma</vt:lpstr>
      <vt:lpstr>HOME Funding Limits - Rental</vt:lpstr>
      <vt:lpstr>Market &amp; Housing Need</vt:lpstr>
      <vt:lpstr>Homebuyer Market Analysis</vt:lpstr>
      <vt:lpstr>Rental Market Analysi</vt:lpstr>
      <vt:lpstr>'HOME Funding Limits - Homebuyer'!Print_Area</vt:lpstr>
      <vt:lpstr>'HOME Funding Limits - Rental'!Print_Area</vt:lpstr>
      <vt:lpstr>'Rental Market Analysi'!Print_Area</vt:lpstr>
      <vt:lpstr>'Sources &amp; Uses of Funds'!Print_Area</vt:lpstr>
      <vt:lpstr>'Market &amp; Housing Need'!Text28</vt:lpstr>
      <vt:lpstr>'Market &amp; Housing Need'!Text29</vt:lpstr>
      <vt:lpstr>'Market &amp; Housing Need'!Text30</vt:lpstr>
      <vt:lpstr>'Market &amp; Housing Need'!Text31</vt:lpstr>
      <vt:lpstr>'Market &amp; Housing Need'!Text32</vt:lpstr>
      <vt:lpstr>'Market &amp; Housing Need'!Text33</vt:lpstr>
      <vt:lpstr>'Market &amp; Housing Need'!Text34</vt:lpstr>
      <vt:lpstr>'Market &amp; Housing Need'!Text53</vt:lpstr>
      <vt:lpstr>'Market &amp; Housing Need'!Text54</vt:lpstr>
      <vt:lpstr>'Market &amp; Housing Need'!Text55</vt:lpstr>
      <vt:lpstr>'Market &amp; Housing Need'!Text56</vt:lpstr>
      <vt:lpstr>'Market &amp; Housing Need'!Text57</vt:lpstr>
      <vt:lpstr>'Market &amp; Housing Need'!Text58</vt:lpstr>
      <vt:lpstr>'Market &amp; Housing Need'!Text59</vt:lpstr>
      <vt:lpstr>'Market &amp; Housing Need'!Text60</vt:lpstr>
      <vt:lpstr>'Market &amp; Housing Need'!Text61</vt:lpstr>
      <vt:lpstr>'Market &amp; Housing Need'!Text62</vt:lpstr>
      <vt:lpstr>'Market &amp; Housing Need'!Text63</vt:lpstr>
      <vt:lpstr>'Market &amp; Housing Need'!Text64</vt:lpstr>
      <vt:lpstr>'Market &amp; Housing Need'!Text65</vt:lpstr>
      <vt:lpstr>'Market &amp; Housing Need'!Text66</vt:lpstr>
      <vt:lpstr>'Market &amp; Housing Need'!Text67</vt:lpstr>
      <vt:lpstr>'Market &amp; Housing Need'!Text68</vt:lpstr>
      <vt:lpstr>'Market &amp; Housing Need'!Text69</vt:lpstr>
      <vt:lpstr>'Market &amp; Housing Need'!Text70</vt:lpstr>
      <vt:lpstr>'Market &amp; Housing Need'!Text71</vt:lpstr>
      <vt:lpstr>'Market &amp; Housing Need'!Text72</vt:lpstr>
      <vt:lpstr>'Market &amp; Housing Need'!Text73</vt:lpstr>
      <vt:lpstr>'Market &amp; Housing Need'!Text74</vt:lpstr>
      <vt:lpstr>'Market &amp; Housing Need'!Text75</vt:lpstr>
      <vt:lpstr>'Market &amp; Housing Need'!Text77</vt:lpstr>
    </vt:vector>
  </TitlesOfParts>
  <Company>City of South Bend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LTIMMER</dc:creator>
  <cp:lastModifiedBy>Jackson, Kolbi K.</cp:lastModifiedBy>
  <cp:lastPrinted>2015-04-30T15:30:04Z</cp:lastPrinted>
  <dcterms:created xsi:type="dcterms:W3CDTF">2012-08-03T12:38:00Z</dcterms:created>
  <dcterms:modified xsi:type="dcterms:W3CDTF">2019-08-02T17:43:31Z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